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325" tabRatio="858" activeTab="0"/>
  </bookViews>
  <sheets>
    <sheet name="SUMMARY" sheetId="1" r:id="rId1"/>
    <sheet name="Table I" sheetId="2" r:id="rId2"/>
    <sheet name="Table II" sheetId="3" r:id="rId3"/>
    <sheet name="Table III" sheetId="4" r:id="rId4"/>
    <sheet name="Table IV" sheetId="5" r:id="rId5"/>
    <sheet name="Table V" sheetId="6" r:id="rId6"/>
    <sheet name="Bodies Corporate" sheetId="7" r:id="rId7"/>
    <sheet name="NRI" sheetId="8" r:id="rId8"/>
    <sheet name="HUF" sheetId="9" r:id="rId9"/>
    <sheet name="TRUST" sheetId="10" r:id="rId10"/>
    <sheet name="Clearing Members" sheetId="11" r:id="rId11"/>
    <sheet name="Institutions" sheetId="12" r:id="rId12"/>
    <sheet name="Public" sheetId="13" r:id="rId13"/>
  </sheets>
  <definedNames/>
  <calcPr fullCalcOnLoad="1"/>
</workbook>
</file>

<file path=xl/sharedStrings.xml><?xml version="1.0" encoding="utf-8"?>
<sst xmlns="http://schemas.openxmlformats.org/spreadsheetml/2006/main" count="531" uniqueCount="281">
  <si>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</si>
  <si>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</si>
  <si>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</si>
  <si>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</si>
  <si>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</si>
  <si>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</si>
  <si>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</si>
  <si>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</si>
  <si>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</si>
  <si>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</si>
  <si>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</si>
  <si>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</si>
  <si>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</si>
  <si>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</si>
  <si>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</si>
  <si>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</si>
  <si>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</si>
  <si>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</si>
  <si>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</si>
  <si>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</si>
  <si>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</si>
  <si>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</si>
  <si>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</si>
  <si>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val="single"/>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</si>
  <si>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</si>
  <si>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</si>
  <si>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</si>
  <si>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</si>
  <si>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</si>
  <si>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</si>
  <si>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</si>
  <si>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</si>
  <si>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</si>
  <si>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</si>
  <si>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</si>
  <si>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</si>
  <si>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</si>
  <si>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</si>
  <si>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</si>
  <si>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</si>
  <si>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</si>
  <si>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</si>
  <si>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</si>
  <si>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</si>
  <si>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</si>
  <si>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</si>
  <si>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</si>
  <si>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</si>
  <si>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</si>
  <si>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</si>
  <si>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</si>
  <si>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</si>
  <si>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</si>
  <si>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</si>
  <si>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</si>
  <si>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</si>
  <si>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</si>
  <si>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</si>
  <si>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</si>
  <si>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</si>
  <si>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</si>
  <si>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</si>
  <si>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</si>
  <si>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</si>
  <si>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</si>
  <si>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</si>
  <si>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</si>
  <si>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</si>
  <si>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</si>
  <si>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</si>
  <si>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</si>
  <si>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</si>
  <si>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</si>
  <si>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</si>
  <si>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</si>
  <si>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</si>
  <si>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</si>
  <si>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</si>
  <si>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</si>
  <si>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</si>
  <si>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</si>
  <si>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</si>
  <si>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</si>
  <si>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</si>
  <si>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</si>
  <si>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</si>
  <si>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</si>
  <si>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</si>
  <si>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</si>
  <si>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</si>
  <si>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</si>
  <si>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</si>
  <si>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</si>
  <si>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</si>
  <si>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</si>
  <si>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</si>
  <si>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</si>
  <si>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</si>
  <si>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</si>
  <si>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</si>
  <si>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</si>
  <si>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</si>
  <si>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</si>
  <si>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</si>
  <si>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</si>
  <si>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</si>
  <si>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</si>
  <si>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</si>
  <si>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</si>
  <si>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</si>
  <si>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</si>
  <si>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</si>
  <si>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</si>
  <si>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</si>
  <si>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</si>
  <si>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</si>
  <si>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</si>
  <si>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</si>
  <si>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</si>
  <si>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</si>
  <si>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</si>
  <si>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</si>
  <si>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</si>
  <si>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</si>
  <si>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</si>
  <si>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</si>
  <si>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 xml:space="preserve">RELIABLE DATA SERVICES LTD                                  </t>
  </si>
  <si>
    <t>30/09/2020</t>
  </si>
  <si>
    <t>Yes</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</si>
  <si>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</si>
  <si>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</si>
  <si>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</si>
  <si>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</si>
  <si>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</si>
  <si>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</si>
  <si>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</si>
  <si>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</si>
  <si>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</si>
  <si>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</si>
  <si>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</si>
  <si>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</si>
  <si>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</si>
  <si>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</si>
  <si>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</si>
  <si>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</si>
  <si>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</si>
  <si>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</si>
  <si>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</si>
  <si>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</si>
  <si>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</si>
  <si>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</si>
  <si>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</si>
  <si>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</si>
  <si>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</si>
  <si>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</si>
  <si>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</si>
  <si>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</si>
  <si>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(Specity)</t>
  </si>
  <si>
    <t>Sub Total (A)(1)</t>
  </si>
  <si>
    <t>Foreign</t>
  </si>
  <si>
    <t>Individual/Non Resident Individual/Foreign Individual</t>
  </si>
  <si>
    <t>Government</t>
  </si>
  <si>
    <t>Institutions</t>
  </si>
  <si>
    <t>Foreign Portfolio Investor</t>
  </si>
  <si>
    <t>(e)</t>
  </si>
  <si>
    <t>Sub Total (A)(2)</t>
  </si>
  <si>
    <t>Total Shareholding of Promoter and Promoter Group (A)= (A)(1)+(A)(2)</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</si>
  <si>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</si>
  <si>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</si>
  <si>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</si>
  <si>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</si>
  <si>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</si>
  <si>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</si>
  <si>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</si>
  <si>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</si>
  <si>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</si>
  <si>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</si>
  <si>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</si>
  <si>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</si>
  <si>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</si>
  <si>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</si>
  <si>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</si>
  <si>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1. Individual Shareholders holding Nominal Share Capital Up to 2 Lacs</t>
  </si>
  <si>
    <t>2. Individual Shareholders holding Nominal Share Capital Above  2 Lacs</t>
  </si>
  <si>
    <t>KAMINIBEN KALPESHKUMAR PATEL</t>
  </si>
  <si>
    <t xml:space="preserve">AHSPP4460A                    </t>
  </si>
  <si>
    <t>ROHIT SHARMA</t>
  </si>
  <si>
    <t xml:space="preserve">APZPS0344H                    </t>
  </si>
  <si>
    <t>NBFCs Registered with RBI</t>
  </si>
  <si>
    <t>Employee Trusts</t>
  </si>
  <si>
    <t>Any other (Specity)</t>
  </si>
  <si>
    <t>(e1)</t>
  </si>
  <si>
    <t>Bodies Corporate</t>
  </si>
  <si>
    <t>REAL OUTSOURCING SERVICES PRIVATE LIMITED</t>
  </si>
  <si>
    <t xml:space="preserve">AAHCR0293C                    </t>
  </si>
  <si>
    <t>SAAKSSHAAT INFOTECH PRIVATE LIMITED</t>
  </si>
  <si>
    <t xml:space="preserve">AAVCS8096G                    </t>
  </si>
  <si>
    <t>ELITE ACCFIN SOLUTIONS PRIVATE LIMITED</t>
  </si>
  <si>
    <t xml:space="preserve">AACCE3201C                    </t>
  </si>
  <si>
    <t>AIRAN LIMITED</t>
  </si>
  <si>
    <t xml:space="preserve">AAACA9567D                    </t>
  </si>
  <si>
    <t>LOANACHARYA CONSULTANTS PRIVATE LIMITED</t>
  </si>
  <si>
    <t xml:space="preserve">AACCS2519P                    </t>
  </si>
  <si>
    <t>CQUB INFOSYSTEMS PRIVATE LIMITED</t>
  </si>
  <si>
    <t xml:space="preserve">AAECC8692D                    </t>
  </si>
  <si>
    <t>(e2)</t>
  </si>
  <si>
    <t>Non Resident Indians</t>
  </si>
  <si>
    <t>(e3)</t>
  </si>
  <si>
    <t>Resident Indian Huf</t>
  </si>
  <si>
    <t>(e4)</t>
  </si>
  <si>
    <t>Trusts</t>
  </si>
  <si>
    <t>(e5)</t>
  </si>
  <si>
    <t>Clearing Members/House</t>
  </si>
  <si>
    <t>(e6)</t>
  </si>
  <si>
    <t>Others</t>
  </si>
  <si>
    <t>(e7)</t>
  </si>
  <si>
    <t>IEPF</t>
  </si>
  <si>
    <t>Sub Total (B)(3)</t>
  </si>
  <si>
    <t>Total Public Shareholding (B)= (B)(1)+(B)(2) + B (3)</t>
  </si>
  <si>
    <t>C1</t>
  </si>
  <si>
    <t>Custodian/DR Holder</t>
  </si>
  <si>
    <t>C2</t>
  </si>
  <si>
    <t>Employees Benefit Trust (Under SEBI (Share Based Employee Benefit Regulation 2014)</t>
  </si>
  <si>
    <t>Total Non Promoter Non Public Shareholding (C)= (C)(1)+(C)(2)</t>
  </si>
  <si>
    <t>Sr.No</t>
  </si>
  <si>
    <t>Pan Number</t>
  </si>
  <si>
    <t>Name of Shareholders</t>
  </si>
  <si>
    <t>FP -Shares</t>
  </si>
  <si>
    <t>PP- Shares</t>
  </si>
  <si>
    <t>Total Shares</t>
  </si>
  <si>
    <t>%age</t>
  </si>
  <si>
    <t>Nom.Value</t>
  </si>
  <si>
    <t>Debentures</t>
  </si>
  <si>
    <t>Code</t>
  </si>
  <si>
    <t xml:space="preserve">B3E1 </t>
  </si>
  <si>
    <t>BODIES CORPORATE-DOMESTIC</t>
  </si>
  <si>
    <t xml:space="preserve">AAACN1797L                    </t>
  </si>
  <si>
    <t>NATIONAL STOCK EXCHANGE OF INDIA LIMITED</t>
  </si>
  <si>
    <t xml:space="preserve">AAOCA5711D                    </t>
  </si>
  <si>
    <t>ARMOUR CAPITAL PRIVATE LIMITED</t>
  </si>
  <si>
    <t xml:space="preserve">AABCJ2513R                    </t>
  </si>
  <si>
    <t>JAYANT SHARE BROKING PRIVATE LTD</t>
  </si>
  <si>
    <t xml:space="preserve">AABCA5667R                    </t>
  </si>
  <si>
    <t>AGENCIES RAJASTHAN PRIVATE LIMITED</t>
  </si>
  <si>
    <t xml:space="preserve">AAACR9172R                    </t>
  </si>
  <si>
    <t>PROLIFE INDUSTRIES LIMITED</t>
  </si>
  <si>
    <t>Non Resident Indian</t>
  </si>
  <si>
    <t>HUF</t>
  </si>
  <si>
    <t>TRUST</t>
  </si>
  <si>
    <t>NomValue</t>
  </si>
  <si>
    <t xml:space="preserve">AAGCB0134P                    </t>
  </si>
  <si>
    <t>BEELINE BROKING LIMITED</t>
  </si>
  <si>
    <t xml:space="preserve">B3E5 </t>
  </si>
  <si>
    <t>CLEARING MEMBER</t>
  </si>
  <si>
    <t xml:space="preserve">AAACS6908G                    </t>
  </si>
  <si>
    <t>STANDARD SECURITIES &amp; INVESTMENTS  INTERMEDIATE LIMITED</t>
  </si>
  <si>
    <t>(B1)</t>
  </si>
  <si>
    <t>Individual Shareholders Holding Nominal Share Captial Above Rs. 2 Lac</t>
  </si>
  <si>
    <t xml:space="preserve">B3A  </t>
  </si>
  <si>
    <t>RESIDENT INDIAN</t>
  </si>
  <si>
    <t>RESIDENT ORDINARY</t>
  </si>
  <si>
    <t xml:space="preserve">BNGPP0338A                    </t>
  </si>
  <si>
    <t>AJAY KUMAR PANESAR</t>
  </si>
  <si>
    <t xml:space="preserve">BGBPP4358L                    </t>
  </si>
  <si>
    <t>BHANUMATIBEN R PATEL</t>
  </si>
  <si>
    <t xml:space="preserve">AFBPK3344M                    </t>
  </si>
  <si>
    <t>RANJANA KUMAR</t>
  </si>
  <si>
    <t xml:space="preserve">AKWPM5780F                    </t>
  </si>
  <si>
    <t>YOGESH MISHRA</t>
  </si>
  <si>
    <t>RESIDENT INDIVIDUAL-NEGATIVE NOMINATIONS</t>
  </si>
  <si>
    <t xml:space="preserve">BADPS8713G                    </t>
  </si>
  <si>
    <t>SHAH MALAV HARSHAD</t>
  </si>
  <si>
    <t xml:space="preserve">AACPO6709J                    </t>
  </si>
  <si>
    <t>ANIL KUMAR OJHA</t>
  </si>
  <si>
    <t xml:space="preserve">AJYPS0503P                    </t>
  </si>
  <si>
    <t>SUREKHABEN JITENDRAKUMAR SHAH</t>
  </si>
  <si>
    <t xml:space="preserve">ANLPD1916A                    </t>
  </si>
  <si>
    <t>PRIYANKA NISHIT SHAH</t>
  </si>
  <si>
    <t xml:space="preserve">AAOHA0587J                    </t>
  </si>
  <si>
    <t>ADHEESH KABRA HUF .</t>
  </si>
  <si>
    <t>RESIDENT HUF /APOS</t>
  </si>
</sst>
</file>

<file path=xl/styles.xml><?xml version="1.0" encoding="utf-8"?>
<styleSheet xmlns="http://schemas.openxmlformats.org/spreadsheetml/2006/main">
  <numFmts count="31">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_);\(0\)"/>
    <numFmt numFmtId="185" formatCode="00"/>
    <numFmt numFmtId="186" formatCode="0.0000"/>
  </numFmts>
  <fonts count="34">
    <font>
      <sz val="10"/>
      <color indexed="8"/>
      <name val="Times New Roman"/>
      <family val="1"/>
    </font>
    <font>
      <sz val="11"/>
      <color indexed="8"/>
      <name val="Calibri"/>
      <family val="2"/>
    </font>
    <font>
      <b/>
      <u val="single"/>
      <sz val="11"/>
      <name val="Calibri"/>
      <family val="2"/>
    </font>
    <font>
      <b/>
      <sz val="11"/>
      <color indexed="8"/>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sz val="9"/>
      <color indexed="8"/>
      <name val="Calibri"/>
      <family val="2"/>
    </font>
    <font>
      <b/>
      <sz val="9"/>
      <color indexed="8"/>
      <name val="Calibri"/>
      <family val="2"/>
    </font>
    <font>
      <b/>
      <sz val="10"/>
      <color indexed="8"/>
      <name val="Times New Roman"/>
      <family val="1"/>
    </font>
    <font>
      <i/>
      <sz val="11"/>
      <name val="Cambria"/>
      <family val="1"/>
    </font>
    <font>
      <b/>
      <u val="single"/>
      <sz val="16"/>
      <name val="Calibri"/>
      <family val="2"/>
    </font>
    <font>
      <b/>
      <sz val="12"/>
      <color indexed="8"/>
      <name val="Calibri"/>
      <family val="2"/>
    </font>
    <font>
      <b/>
      <sz val="12"/>
      <color indexed="8"/>
      <name val="Times New Roman"/>
      <family val="1"/>
    </font>
    <font>
      <sz val="11"/>
      <color indexed="8"/>
      <name val="Times New Roman"/>
      <family val="1"/>
    </font>
    <font>
      <b/>
      <sz val="9"/>
      <color indexed="12"/>
      <name val="Calibri"/>
      <family val="2"/>
    </font>
    <font>
      <b/>
      <sz val="10"/>
      <color indexed="12"/>
      <name val="Times New Roman"/>
      <family val="1"/>
    </font>
    <font>
      <b/>
      <sz val="9"/>
      <color indexed="10"/>
      <name val="Calibri"/>
      <family val="2"/>
    </font>
    <font>
      <b/>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right style="thick"/>
      <top style="thick"/>
      <bottom style="thin"/>
    </border>
    <border>
      <left style="thin">
        <color indexed="8"/>
      </left>
      <right style="thin">
        <color indexed="8"/>
      </right>
      <top/>
      <bottom/>
    </border>
    <border>
      <left style="thin"/>
      <right style="thick"/>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color indexed="8"/>
      </left>
      <right/>
      <top style="thin">
        <color indexed="8"/>
      </top>
      <bottom/>
    </border>
    <border>
      <left/>
      <right style="thin">
        <color indexed="8"/>
      </right>
      <top style="thin">
        <color indexed="8"/>
      </top>
      <bottom/>
    </border>
    <border>
      <left/>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ck"/>
      <bottom>
        <color indexed="63"/>
      </bottom>
    </border>
    <border>
      <left style="thick"/>
      <right style="thin"/>
      <top style="thick"/>
      <bottom style="thin"/>
    </border>
    <border>
      <left style="thin"/>
      <right style="thin"/>
      <top style="thick"/>
      <bottom style="thin"/>
    </border>
    <border>
      <left style="thin"/>
      <right style="thin">
        <color indexed="8"/>
      </right>
      <top style="thin">
        <color indexed="8"/>
      </top>
      <bottom style="thin"/>
    </border>
    <border>
      <left style="thin">
        <color indexed="8"/>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bottom>
        <color indexed="63"/>
      </bottom>
    </border>
    <border>
      <left/>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medium"/>
    </border>
    <border>
      <left>
        <color indexed="63"/>
      </left>
      <right style="thin">
        <color indexed="8"/>
      </right>
      <top style="medium">
        <color indexed="8"/>
      </top>
      <bottom style="medium"/>
    </border>
    <border>
      <left>
        <color indexed="63"/>
      </left>
      <right style="medium">
        <color indexed="8"/>
      </right>
      <top style="medium">
        <color indexed="8"/>
      </top>
      <bottom style="medium"/>
    </border>
    <border>
      <left>
        <color indexed="63"/>
      </left>
      <right style="thin"/>
      <top style="thin"/>
      <bottom>
        <color indexed="63"/>
      </bottom>
    </border>
    <border>
      <left style="thin"/>
      <right style="thin"/>
      <top style="medium"/>
      <bottom style="medium"/>
    </border>
    <border>
      <left>
        <color indexed="63"/>
      </left>
      <right style="thin"/>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 fillId="0" borderId="9" applyNumberFormat="0" applyFill="0" applyAlignment="0" applyProtection="0"/>
    <xf numFmtId="0" fontId="19" fillId="0" borderId="0" applyNumberFormat="0" applyFill="0" applyBorder="0" applyAlignment="0" applyProtection="0"/>
  </cellStyleXfs>
  <cellXfs count="23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0" fillId="0" borderId="0" xfId="0" applyFont="1" applyFill="1" applyBorder="1" applyAlignment="1">
      <alignment horizontal="left" vertical="top"/>
    </xf>
    <xf numFmtId="0" fontId="1" fillId="0" borderId="10" xfId="0" applyFont="1" applyFill="1" applyBorder="1" applyAlignment="1">
      <alignment horizontal="left" vertical="top" wrapText="1"/>
    </xf>
    <xf numFmtId="1" fontId="1" fillId="0" borderId="10" xfId="0" applyNumberFormat="1" applyFont="1" applyFill="1" applyBorder="1" applyAlignment="1" quotePrefix="1">
      <alignment horizontal="left" vertical="top" wrapText="1"/>
    </xf>
    <xf numFmtId="0" fontId="21" fillId="0" borderId="0" xfId="0" applyFont="1" applyFill="1" applyBorder="1" applyAlignment="1" quotePrefix="1">
      <alignment horizontal="left" vertical="top"/>
    </xf>
    <xf numFmtId="0" fontId="3" fillId="0" borderId="0" xfId="0" applyFont="1" applyFill="1" applyBorder="1" applyAlignment="1">
      <alignment horizontal="left" vertical="top"/>
    </xf>
    <xf numFmtId="0" fontId="3" fillId="0" borderId="0" xfId="0" applyFont="1" applyFill="1" applyBorder="1" applyAlignment="1" quotePrefix="1">
      <alignment horizontal="left" vertical="top"/>
    </xf>
    <xf numFmtId="0" fontId="20"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22" fillId="0" borderId="0" xfId="0" applyFont="1" applyFill="1" applyBorder="1" applyAlignment="1">
      <alignment horizontal="left"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left" vertical="top" wrapText="1" indent="1"/>
    </xf>
    <xf numFmtId="0" fontId="23" fillId="0" borderId="12" xfId="0" applyFont="1" applyFill="1" applyBorder="1" applyAlignment="1">
      <alignment horizontal="center" vertical="top" wrapText="1"/>
    </xf>
    <xf numFmtId="0" fontId="24" fillId="0" borderId="0" xfId="0" applyFont="1" applyFill="1" applyBorder="1" applyAlignment="1">
      <alignment horizontal="left" vertical="top"/>
    </xf>
    <xf numFmtId="0" fontId="22" fillId="0" borderId="12" xfId="0" applyFont="1" applyFill="1" applyBorder="1" applyAlignment="1">
      <alignment horizontal="left" vertical="top" wrapText="1"/>
    </xf>
    <xf numFmtId="0" fontId="2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0" xfId="0" applyFont="1" applyFill="1" applyBorder="1" applyAlignment="1">
      <alignment horizontal="right" vertical="top"/>
    </xf>
    <xf numFmtId="0" fontId="22" fillId="0" borderId="13" xfId="0" applyFont="1" applyFill="1" applyBorder="1" applyAlignment="1">
      <alignment horizontal="right" vertical="top" wrapText="1"/>
    </xf>
    <xf numFmtId="0" fontId="22" fillId="0" borderId="11" xfId="0" applyFont="1" applyFill="1" applyBorder="1" applyAlignment="1">
      <alignment horizontal="right" vertical="top" wrapText="1"/>
    </xf>
    <xf numFmtId="0" fontId="22" fillId="0" borderId="10" xfId="0" applyFont="1" applyFill="1" applyBorder="1" applyAlignment="1">
      <alignment horizontal="right" vertical="top" wrapText="1"/>
    </xf>
    <xf numFmtId="0" fontId="22" fillId="0" borderId="14" xfId="0" applyFont="1" applyFill="1" applyBorder="1" applyAlignment="1">
      <alignment horizontal="right" vertical="top" wrapText="1"/>
    </xf>
    <xf numFmtId="0" fontId="22" fillId="0" borderId="0" xfId="0" applyFont="1" applyFill="1" applyBorder="1" applyAlignment="1">
      <alignment horizontal="center" vertical="top"/>
    </xf>
    <xf numFmtId="2" fontId="22" fillId="0" borderId="0" xfId="0" applyNumberFormat="1" applyFont="1" applyFill="1" applyBorder="1" applyAlignment="1">
      <alignment horizontal="right" vertical="top"/>
    </xf>
    <xf numFmtId="0" fontId="4" fillId="0" borderId="10" xfId="0" applyFont="1" applyFill="1" applyBorder="1" applyAlignment="1">
      <alignment horizontal="right" vertical="top" wrapText="1"/>
    </xf>
    <xf numFmtId="2" fontId="0" fillId="0" borderId="0" xfId="0" applyNumberForma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23" fillId="0" borderId="15" xfId="0" applyFont="1" applyFill="1" applyBorder="1" applyAlignment="1">
      <alignment horizontal="center" vertical="top" wrapText="1"/>
    </xf>
    <xf numFmtId="0" fontId="23" fillId="0" borderId="14" xfId="0" applyFont="1" applyFill="1" applyBorder="1" applyAlignment="1">
      <alignment horizontal="center" vertical="top" wrapText="1"/>
    </xf>
    <xf numFmtId="2" fontId="4" fillId="0" borderId="16" xfId="0" applyNumberFormat="1" applyFont="1" applyFill="1" applyBorder="1" applyAlignment="1">
      <alignment horizontal="right" vertical="top" wrapText="1"/>
    </xf>
    <xf numFmtId="0" fontId="0" fillId="0" borderId="17" xfId="0" applyFill="1" applyBorder="1" applyAlignment="1">
      <alignment horizontal="left" vertical="top" wrapText="1"/>
    </xf>
    <xf numFmtId="0" fontId="4" fillId="0" borderId="18" xfId="0" applyFont="1" applyFill="1" applyBorder="1" applyAlignment="1">
      <alignment horizontal="center" vertical="top" wrapText="1"/>
    </xf>
    <xf numFmtId="0" fontId="0" fillId="0" borderId="19" xfId="0" applyFill="1" applyBorder="1" applyAlignment="1">
      <alignment horizontal="center" vertical="top"/>
    </xf>
    <xf numFmtId="0" fontId="24" fillId="0" borderId="10" xfId="0" applyFont="1" applyFill="1" applyBorder="1" applyAlignment="1">
      <alignment horizontal="left"/>
    </xf>
    <xf numFmtId="0" fontId="24" fillId="0" borderId="10" xfId="0" applyFont="1" applyFill="1" applyBorder="1" applyAlignment="1">
      <alignment horizontal="left" wrapText="1"/>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right" vertical="top"/>
    </xf>
    <xf numFmtId="0" fontId="0" fillId="0" borderId="10" xfId="0" applyFill="1" applyBorder="1" applyAlignment="1">
      <alignment horizontal="right" vertical="top" wrapText="1"/>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1" fillId="0" borderId="0" xfId="0" applyFont="1" applyFill="1" applyBorder="1" applyAlignment="1">
      <alignment horizontal="left" vertical="top"/>
    </xf>
    <xf numFmtId="0" fontId="25" fillId="0" borderId="0" xfId="0" applyFont="1" applyFill="1" applyBorder="1" applyAlignment="1">
      <alignment horizontal="justify" vertical="top" wrapText="1"/>
    </xf>
    <xf numFmtId="0" fontId="21"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1" fillId="0" borderId="0" xfId="0" applyFont="1" applyFill="1" applyBorder="1" applyAlignment="1">
      <alignment horizontal="center" vertical="top"/>
    </xf>
    <xf numFmtId="0" fontId="21" fillId="0" borderId="0" xfId="0" applyFont="1" applyFill="1" applyBorder="1" applyAlignment="1">
      <alignment horizontal="right" vertical="top"/>
    </xf>
    <xf numFmtId="0" fontId="26" fillId="0" borderId="0" xfId="0" applyFont="1" applyFill="1" applyBorder="1" applyAlignment="1">
      <alignment horizontal="center" vertical="top"/>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6"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12"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5" xfId="0" applyFont="1" applyFill="1" applyBorder="1" applyAlignment="1">
      <alignment horizontal="center" vertical="top" wrapText="1"/>
    </xf>
    <xf numFmtId="0" fontId="27" fillId="21" borderId="26" xfId="0" applyFont="1" applyFill="1" applyBorder="1" applyAlignment="1">
      <alignment horizontal="center" vertical="top"/>
    </xf>
    <xf numFmtId="2" fontId="4" fillId="0" borderId="12" xfId="0" applyNumberFormat="1" applyFont="1" applyFill="1" applyBorder="1" applyAlignment="1">
      <alignment horizontal="right" vertical="top" wrapText="1"/>
    </xf>
    <xf numFmtId="2" fontId="22" fillId="0" borderId="16" xfId="0" applyNumberFormat="1" applyFont="1" applyFill="1" applyBorder="1" applyAlignment="1">
      <alignment horizontal="right" vertical="top" wrapText="1"/>
    </xf>
    <xf numFmtId="2" fontId="22" fillId="0" borderId="12"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14" xfId="0" applyFont="1" applyFill="1" applyBorder="1" applyAlignment="1">
      <alignment horizontal="right" vertical="top" wrapText="1"/>
    </xf>
    <xf numFmtId="0" fontId="4" fillId="0" borderId="15" xfId="0" applyFont="1" applyFill="1" applyBorder="1" applyAlignment="1">
      <alignment horizontal="right" vertical="top" wrapText="1"/>
    </xf>
    <xf numFmtId="2" fontId="4" fillId="0" borderId="18" xfId="0" applyNumberFormat="1" applyFont="1" applyFill="1" applyBorder="1" applyAlignment="1">
      <alignment horizontal="right" vertical="top" wrapText="1"/>
    </xf>
    <xf numFmtId="0" fontId="3" fillId="21" borderId="26" xfId="0" applyFont="1" applyFill="1" applyBorder="1" applyAlignment="1">
      <alignment horizontal="center" vertical="top"/>
    </xf>
    <xf numFmtId="0" fontId="22" fillId="0" borderId="24"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27" xfId="0" applyFont="1" applyFill="1" applyBorder="1" applyAlignment="1">
      <alignment horizontal="center" vertical="top" wrapText="1"/>
    </xf>
    <xf numFmtId="0" fontId="22" fillId="0" borderId="28"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4" xfId="0" applyFont="1" applyFill="1" applyBorder="1" applyAlignment="1">
      <alignment horizontal="center"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6" xfId="0" applyFont="1" applyFill="1" applyBorder="1" applyAlignment="1">
      <alignment horizontal="center" vertical="top"/>
    </xf>
    <xf numFmtId="0" fontId="4" fillId="0" borderId="18" xfId="0" applyFont="1" applyFill="1" applyBorder="1" applyAlignment="1">
      <alignment horizontal="center" vertical="top"/>
    </xf>
    <xf numFmtId="0" fontId="4" fillId="0" borderId="12" xfId="0" applyFont="1" applyFill="1" applyBorder="1" applyAlignment="1">
      <alignment horizontal="center" vertical="top"/>
    </xf>
    <xf numFmtId="0" fontId="4" fillId="0" borderId="3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0" fontId="27" fillId="0" borderId="31" xfId="0" applyFont="1" applyFill="1" applyBorder="1" applyAlignment="1">
      <alignment horizontal="center" vertical="top"/>
    </xf>
    <xf numFmtId="0" fontId="27" fillId="0" borderId="32" xfId="0" applyFont="1" applyFill="1" applyBorder="1" applyAlignment="1">
      <alignment horizontal="center" vertical="top"/>
    </xf>
    <xf numFmtId="0" fontId="27" fillId="0" borderId="33" xfId="0" applyFont="1" applyFill="1" applyBorder="1" applyAlignment="1">
      <alignment horizontal="center" vertical="top"/>
    </xf>
    <xf numFmtId="0" fontId="22" fillId="0" borderId="34" xfId="0" applyFont="1" applyFill="1" applyBorder="1" applyAlignment="1">
      <alignment horizontal="center" vertical="top" wrapText="1"/>
    </xf>
    <xf numFmtId="0" fontId="22" fillId="0" borderId="35" xfId="0" applyFont="1" applyFill="1" applyBorder="1" applyAlignment="1">
      <alignment horizontal="center" vertical="top" wrapText="1"/>
    </xf>
    <xf numFmtId="0" fontId="22" fillId="0" borderId="36"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2" xfId="0" applyFont="1" applyFill="1" applyBorder="1" applyAlignment="1">
      <alignment horizontal="center" vertical="top" wrapText="1"/>
    </xf>
    <xf numFmtId="2" fontId="22" fillId="0" borderId="16"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0" fontId="22" fillId="0" borderId="16"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5" xfId="0" applyFont="1" applyFill="1" applyBorder="1" applyAlignment="1">
      <alignment horizontal="center" vertical="top" wrapText="1"/>
    </xf>
    <xf numFmtId="2" fontId="4" fillId="0" borderId="16" xfId="0" applyNumberFormat="1" applyFont="1" applyFill="1" applyBorder="1" applyAlignment="1">
      <alignment horizontal="center" vertical="top" wrapText="1"/>
    </xf>
    <xf numFmtId="2" fontId="4" fillId="0" borderId="12" xfId="0" applyNumberFormat="1" applyFont="1" applyFill="1" applyBorder="1" applyAlignment="1">
      <alignment horizontal="center" vertical="top" wrapText="1"/>
    </xf>
    <xf numFmtId="0" fontId="29" fillId="0" borderId="37" xfId="0" applyFont="1" applyFill="1" applyBorder="1" applyAlignment="1">
      <alignment horizontal="left" vertical="top" wrapText="1"/>
    </xf>
    <xf numFmtId="0" fontId="29" fillId="0" borderId="0" xfId="0" applyFont="1" applyFill="1" applyBorder="1" applyAlignment="1">
      <alignment horizontal="left" vertical="top"/>
    </xf>
    <xf numFmtId="0" fontId="28" fillId="0" borderId="0" xfId="0" applyFont="1" applyFill="1" applyBorder="1" applyAlignment="1">
      <alignment horizontal="center" vertical="top"/>
    </xf>
    <xf numFmtId="0" fontId="24" fillId="0" borderId="38" xfId="0" applyFont="1" applyFill="1" applyBorder="1" applyAlignment="1">
      <alignment horizontal="center"/>
    </xf>
    <xf numFmtId="0" fontId="24" fillId="0" borderId="20" xfId="0" applyFont="1" applyFill="1" applyBorder="1" applyAlignment="1">
      <alignment horizontal="center"/>
    </xf>
    <xf numFmtId="0" fontId="0" fillId="0" borderId="39" xfId="0" applyFill="1" applyBorder="1" applyAlignment="1">
      <alignment horizontal="center" vertical="top"/>
    </xf>
    <xf numFmtId="0" fontId="0" fillId="0" borderId="39" xfId="0" applyNumberFormat="1" applyFill="1" applyBorder="1" applyAlignment="1">
      <alignment horizontal="center" vertical="top" wrapText="1"/>
    </xf>
    <xf numFmtId="0" fontId="0" fillId="0" borderId="10" xfId="0" applyFill="1" applyBorder="1" applyAlignment="1">
      <alignment horizontal="center" vertical="top"/>
    </xf>
    <xf numFmtId="0" fontId="24" fillId="0" borderId="10" xfId="0" applyFont="1" applyFill="1" applyBorder="1" applyAlignment="1">
      <alignment horizontal="center"/>
    </xf>
    <xf numFmtId="15" fontId="1" fillId="0" borderId="0" xfId="0" applyNumberFormat="1" applyFont="1" applyFill="1" applyBorder="1" applyAlignment="1" quotePrefix="1">
      <alignment horizontal="center" vertical="top"/>
    </xf>
    <xf numFmtId="0" fontId="23" fillId="0" borderId="11" xfId="0" applyFont="1" applyFill="1" applyBorder="1" applyAlignment="1">
      <alignment horizontal="left" vertical="top" wrapText="1" indent="1"/>
    </xf>
    <xf numFmtId="0" fontId="23" fillId="0" borderId="11" xfId="0" applyFont="1" applyFill="1" applyBorder="1" applyAlignment="1">
      <alignment horizontal="left" vertical="top" wrapText="1"/>
    </xf>
    <xf numFmtId="0" fontId="23" fillId="0" borderId="11" xfId="0" applyFont="1" applyFill="1" applyBorder="1" applyAlignment="1">
      <alignment horizontal="right" vertical="top" wrapText="1"/>
    </xf>
    <xf numFmtId="1" fontId="23" fillId="0" borderId="11" xfId="0" applyNumberFormat="1" applyFont="1" applyFill="1" applyBorder="1" applyAlignment="1">
      <alignment horizontal="right" vertical="top" wrapText="1"/>
    </xf>
    <xf numFmtId="2" fontId="23" fillId="0" borderId="11" xfId="0" applyNumberFormat="1" applyFont="1" applyFill="1" applyBorder="1" applyAlignment="1">
      <alignment horizontal="right" vertical="top" wrapText="1"/>
    </xf>
    <xf numFmtId="2" fontId="23" fillId="0" borderId="13" xfId="0" applyNumberFormat="1" applyFont="1" applyFill="1" applyBorder="1" applyAlignment="1">
      <alignment horizontal="right" vertical="top" wrapText="1"/>
    </xf>
    <xf numFmtId="1" fontId="23" fillId="0" borderId="10" xfId="0" applyNumberFormat="1" applyFont="1" applyFill="1" applyBorder="1" applyAlignment="1">
      <alignment horizontal="right" vertical="top" wrapText="1"/>
    </xf>
    <xf numFmtId="2" fontId="23" fillId="0" borderId="10" xfId="0" applyNumberFormat="1" applyFont="1" applyFill="1" applyBorder="1" applyAlignment="1">
      <alignment horizontal="right" vertical="top" wrapText="1"/>
    </xf>
    <xf numFmtId="0" fontId="23" fillId="0" borderId="14" xfId="0" applyFont="1" applyFill="1" applyBorder="1" applyAlignment="1">
      <alignment horizontal="right" vertical="top" wrapText="1"/>
    </xf>
    <xf numFmtId="0" fontId="23" fillId="0" borderId="10" xfId="0" applyFont="1" applyFill="1" applyBorder="1" applyAlignment="1">
      <alignment horizontal="right" vertical="top" wrapText="1"/>
    </xf>
    <xf numFmtId="1" fontId="23" fillId="0" borderId="14" xfId="0" applyNumberFormat="1" applyFont="1" applyFill="1" applyBorder="1" applyAlignment="1">
      <alignment horizontal="right" vertical="top" wrapText="1"/>
    </xf>
    <xf numFmtId="185" fontId="23" fillId="0" borderId="11" xfId="0" applyNumberFormat="1" applyFont="1" applyFill="1" applyBorder="1" applyAlignment="1">
      <alignment horizontal="right" vertical="top" wrapText="1"/>
    </xf>
    <xf numFmtId="0" fontId="30" fillId="0" borderId="11" xfId="0" applyFont="1" applyFill="1" applyBorder="1" applyAlignment="1">
      <alignment horizontal="left" vertical="top" wrapText="1"/>
    </xf>
    <xf numFmtId="0" fontId="30" fillId="0" borderId="11" xfId="0" applyFont="1" applyFill="1" applyBorder="1" applyAlignment="1">
      <alignment horizontal="right" vertical="top" wrapText="1"/>
    </xf>
    <xf numFmtId="1" fontId="30" fillId="0" borderId="11" xfId="0" applyNumberFormat="1" applyFont="1" applyFill="1" applyBorder="1" applyAlignment="1">
      <alignment horizontal="right" vertical="top" wrapText="1"/>
    </xf>
    <xf numFmtId="2" fontId="30" fillId="0" borderId="11" xfId="0" applyNumberFormat="1" applyFont="1" applyFill="1" applyBorder="1" applyAlignment="1">
      <alignment horizontal="right" vertical="top" wrapText="1"/>
    </xf>
    <xf numFmtId="2" fontId="30" fillId="0" borderId="13" xfId="0" applyNumberFormat="1" applyFont="1" applyFill="1" applyBorder="1" applyAlignment="1">
      <alignment horizontal="right" vertical="top" wrapText="1"/>
    </xf>
    <xf numFmtId="1" fontId="30" fillId="0" borderId="10" xfId="0" applyNumberFormat="1" applyFont="1" applyFill="1" applyBorder="1" applyAlignment="1">
      <alignment horizontal="right" vertical="top" wrapText="1"/>
    </xf>
    <xf numFmtId="2" fontId="30" fillId="0" borderId="10" xfId="0" applyNumberFormat="1" applyFont="1" applyFill="1" applyBorder="1" applyAlignment="1">
      <alignment horizontal="right" vertical="top" wrapText="1"/>
    </xf>
    <xf numFmtId="0" fontId="30" fillId="0" borderId="14" xfId="0" applyFont="1" applyFill="1" applyBorder="1" applyAlignment="1">
      <alignment horizontal="right" vertical="top" wrapText="1"/>
    </xf>
    <xf numFmtId="0" fontId="31" fillId="0" borderId="0" xfId="0" applyFont="1" applyFill="1" applyBorder="1" applyAlignment="1">
      <alignment horizontal="left" vertical="top"/>
    </xf>
    <xf numFmtId="1" fontId="4" fillId="0" borderId="16" xfId="0" applyNumberFormat="1" applyFont="1" applyFill="1" applyBorder="1" applyAlignment="1">
      <alignment horizontal="right" vertical="top" wrapText="1"/>
    </xf>
    <xf numFmtId="1" fontId="4" fillId="0" borderId="18" xfId="0" applyNumberFormat="1" applyFont="1" applyFill="1" applyBorder="1" applyAlignment="1">
      <alignment horizontal="right" vertical="top" wrapText="1"/>
    </xf>
    <xf numFmtId="1" fontId="4" fillId="0" borderId="12" xfId="0" applyNumberFormat="1" applyFont="1" applyFill="1" applyBorder="1" applyAlignment="1">
      <alignment horizontal="right" vertical="top" wrapText="1"/>
    </xf>
    <xf numFmtId="1" fontId="22" fillId="0" borderId="0" xfId="0" applyNumberFormat="1" applyFont="1" applyFill="1" applyBorder="1" applyAlignment="1">
      <alignment horizontal="right" vertical="top"/>
    </xf>
    <xf numFmtId="1" fontId="4" fillId="0" borderId="13" xfId="0" applyNumberFormat="1" applyFont="1" applyFill="1" applyBorder="1" applyAlignment="1">
      <alignment horizontal="right" vertical="top" wrapText="1"/>
    </xf>
    <xf numFmtId="1" fontId="4" fillId="0" borderId="15" xfId="0" applyNumberFormat="1" applyFont="1" applyFill="1" applyBorder="1" applyAlignment="1">
      <alignment horizontal="right" vertical="top" wrapText="1"/>
    </xf>
    <xf numFmtId="1" fontId="4" fillId="0" borderId="14" xfId="0" applyNumberFormat="1" applyFont="1" applyFill="1" applyBorder="1" applyAlignment="1">
      <alignment horizontal="right" vertical="top" wrapText="1"/>
    </xf>
    <xf numFmtId="1" fontId="4" fillId="0" borderId="11" xfId="0" applyNumberFormat="1" applyFont="1" applyFill="1" applyBorder="1" applyAlignment="1">
      <alignment horizontal="right" vertical="top" wrapText="1"/>
    </xf>
    <xf numFmtId="0" fontId="30" fillId="0" borderId="0" xfId="0" applyFont="1" applyFill="1" applyBorder="1" applyAlignment="1">
      <alignment horizontal="right" vertical="top"/>
    </xf>
    <xf numFmtId="0" fontId="23" fillId="0" borderId="0" xfId="0" applyFont="1" applyFill="1" applyBorder="1" applyAlignment="1">
      <alignment horizontal="right" vertical="top"/>
    </xf>
    <xf numFmtId="0" fontId="32" fillId="0" borderId="0" xfId="0" applyFont="1" applyFill="1" applyBorder="1" applyAlignment="1">
      <alignment horizontal="right" vertical="top"/>
    </xf>
    <xf numFmtId="184" fontId="30" fillId="0" borderId="11" xfId="0" applyNumberFormat="1" applyFont="1" applyFill="1" applyBorder="1" applyAlignment="1">
      <alignment vertical="top" wrapText="1"/>
    </xf>
    <xf numFmtId="0" fontId="30" fillId="0" borderId="11" xfId="0" applyFont="1" applyFill="1" applyBorder="1" applyAlignment="1">
      <alignment vertical="top" wrapText="1"/>
    </xf>
    <xf numFmtId="1" fontId="30" fillId="0" borderId="11" xfId="0" applyNumberFormat="1" applyFont="1" applyFill="1" applyBorder="1" applyAlignment="1">
      <alignment vertical="top" wrapText="1"/>
    </xf>
    <xf numFmtId="2" fontId="30" fillId="0" borderId="11" xfId="0" applyNumberFormat="1" applyFont="1" applyFill="1" applyBorder="1" applyAlignment="1">
      <alignment vertical="top" wrapText="1"/>
    </xf>
    <xf numFmtId="1" fontId="30" fillId="0" borderId="14" xfId="0" applyNumberFormat="1" applyFont="1" applyFill="1" applyBorder="1" applyAlignment="1">
      <alignment vertical="top" wrapText="1"/>
    </xf>
    <xf numFmtId="1" fontId="30" fillId="0" borderId="40" xfId="0" applyNumberFormat="1" applyFont="1" applyFill="1" applyBorder="1" applyAlignment="1">
      <alignment vertical="top" wrapText="1"/>
    </xf>
    <xf numFmtId="2" fontId="30" fillId="0" borderId="40" xfId="0" applyNumberFormat="1" applyFont="1" applyFill="1" applyBorder="1" applyAlignment="1">
      <alignment vertical="top" wrapText="1"/>
    </xf>
    <xf numFmtId="0" fontId="22" fillId="0" borderId="41" xfId="0" applyFont="1" applyFill="1" applyBorder="1" applyAlignment="1">
      <alignment horizontal="center" vertical="top" wrapText="1"/>
    </xf>
    <xf numFmtId="0" fontId="22" fillId="0" borderId="42" xfId="0" applyFont="1" applyFill="1" applyBorder="1" applyAlignment="1">
      <alignment horizontal="center" vertical="top" wrapText="1"/>
    </xf>
    <xf numFmtId="0" fontId="4" fillId="0" borderId="43" xfId="0" applyFont="1" applyFill="1" applyBorder="1" applyAlignment="1">
      <alignment horizontal="center" vertical="top" wrapText="1"/>
    </xf>
    <xf numFmtId="0" fontId="23" fillId="0" borderId="43" xfId="0" applyFont="1" applyFill="1" applyBorder="1" applyAlignment="1">
      <alignment horizontal="center" vertical="top"/>
    </xf>
    <xf numFmtId="1" fontId="4" fillId="0" borderId="43" xfId="0" applyNumberFormat="1" applyFont="1" applyFill="1" applyBorder="1" applyAlignment="1">
      <alignment horizontal="center" vertical="top" wrapText="1"/>
    </xf>
    <xf numFmtId="1" fontId="23" fillId="0" borderId="43" xfId="0" applyNumberFormat="1" applyFont="1" applyFill="1" applyBorder="1" applyAlignment="1">
      <alignment horizontal="center" vertical="top" wrapText="1"/>
    </xf>
    <xf numFmtId="2" fontId="23" fillId="0" borderId="43" xfId="0" applyNumberFormat="1"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44" xfId="0" applyFont="1" applyFill="1" applyBorder="1" applyAlignment="1">
      <alignment horizontal="center" vertical="top" wrapText="1"/>
    </xf>
    <xf numFmtId="0" fontId="4" fillId="0" borderId="42" xfId="0" applyFont="1" applyFill="1" applyBorder="1" applyAlignment="1">
      <alignment horizontal="center" vertical="top" wrapText="1"/>
    </xf>
    <xf numFmtId="0" fontId="4" fillId="0" borderId="45" xfId="0" applyFont="1" applyFill="1" applyBorder="1" applyAlignment="1">
      <alignment horizontal="center" vertical="top" wrapText="1"/>
    </xf>
    <xf numFmtId="0" fontId="4" fillId="0" borderId="46" xfId="0" applyFont="1" applyFill="1" applyBorder="1" applyAlignment="1">
      <alignment horizontal="center" vertical="top" wrapText="1"/>
    </xf>
    <xf numFmtId="0" fontId="23" fillId="0" borderId="47" xfId="0" applyFont="1" applyFill="1" applyBorder="1" applyAlignment="1">
      <alignment vertical="top" wrapText="1"/>
    </xf>
    <xf numFmtId="0" fontId="23" fillId="0" borderId="46" xfId="0" applyFont="1" applyFill="1" applyBorder="1" applyAlignment="1">
      <alignment vertical="top" wrapText="1"/>
    </xf>
    <xf numFmtId="1" fontId="23" fillId="0" borderId="46" xfId="0" applyNumberFormat="1" applyFont="1" applyFill="1" applyBorder="1" applyAlignment="1">
      <alignment vertical="top" wrapText="1"/>
    </xf>
    <xf numFmtId="2" fontId="23" fillId="0" borderId="46" xfId="0" applyNumberFormat="1" applyFont="1" applyFill="1" applyBorder="1" applyAlignment="1">
      <alignment vertical="top" wrapText="1"/>
    </xf>
    <xf numFmtId="0" fontId="22" fillId="0" borderId="47" xfId="0" applyFont="1" applyFill="1" applyBorder="1" applyAlignment="1">
      <alignment vertical="top" wrapText="1"/>
    </xf>
    <xf numFmtId="0" fontId="22" fillId="0" borderId="46" xfId="0" applyFont="1" applyFill="1" applyBorder="1" applyAlignment="1">
      <alignment vertical="top" wrapText="1"/>
    </xf>
    <xf numFmtId="1" fontId="22" fillId="0" borderId="46" xfId="0" applyNumberFormat="1" applyFont="1" applyFill="1" applyBorder="1" applyAlignment="1">
      <alignment vertical="top" wrapText="1"/>
    </xf>
    <xf numFmtId="2" fontId="22" fillId="0" borderId="46" xfId="0" applyNumberFormat="1" applyFont="1" applyFill="1" applyBorder="1" applyAlignment="1">
      <alignment vertical="top" wrapText="1"/>
    </xf>
    <xf numFmtId="0" fontId="32" fillId="0" borderId="47" xfId="0" applyFont="1" applyFill="1" applyBorder="1" applyAlignment="1">
      <alignment vertical="top" wrapText="1"/>
    </xf>
    <xf numFmtId="0" fontId="32" fillId="0" borderId="46" xfId="0" applyFont="1" applyFill="1" applyBorder="1" applyAlignment="1">
      <alignment vertical="top" wrapText="1"/>
    </xf>
    <xf numFmtId="1" fontId="32" fillId="0" borderId="46" xfId="0" applyNumberFormat="1" applyFont="1" applyFill="1" applyBorder="1" applyAlignment="1">
      <alignment vertical="top" wrapText="1"/>
    </xf>
    <xf numFmtId="2" fontId="32" fillId="0" borderId="46" xfId="0" applyNumberFormat="1" applyFont="1" applyFill="1" applyBorder="1" applyAlignment="1">
      <alignment vertical="top" wrapText="1"/>
    </xf>
    <xf numFmtId="0" fontId="30" fillId="0" borderId="47" xfId="0" applyFont="1" applyFill="1" applyBorder="1" applyAlignment="1">
      <alignment vertical="top" wrapText="1"/>
    </xf>
    <xf numFmtId="0" fontId="30" fillId="0" borderId="46" xfId="0" applyFont="1" applyFill="1" applyBorder="1" applyAlignment="1">
      <alignment vertical="top" wrapText="1"/>
    </xf>
    <xf numFmtId="1" fontId="30" fillId="0" borderId="46" xfId="0" applyNumberFormat="1" applyFont="1" applyFill="1" applyBorder="1" applyAlignment="1">
      <alignment vertical="top" wrapText="1"/>
    </xf>
    <xf numFmtId="2" fontId="30" fillId="0" borderId="46" xfId="0" applyNumberFormat="1" applyFont="1" applyFill="1" applyBorder="1" applyAlignment="1">
      <alignment vertical="top" wrapText="1"/>
    </xf>
    <xf numFmtId="0" fontId="30" fillId="0" borderId="48" xfId="0" applyFont="1" applyFill="1" applyBorder="1" applyAlignment="1">
      <alignment vertical="top" wrapText="1"/>
    </xf>
    <xf numFmtId="0" fontId="30" fillId="0" borderId="49" xfId="0" applyFont="1" applyFill="1" applyBorder="1" applyAlignment="1">
      <alignment vertical="top" wrapText="1"/>
    </xf>
    <xf numFmtId="1" fontId="30" fillId="0" borderId="49" xfId="0" applyNumberFormat="1" applyFont="1" applyFill="1" applyBorder="1" applyAlignment="1">
      <alignment vertical="top" wrapText="1"/>
    </xf>
    <xf numFmtId="2" fontId="30" fillId="0" borderId="49" xfId="0" applyNumberFormat="1" applyFont="1" applyFill="1" applyBorder="1" applyAlignment="1">
      <alignment vertical="top" wrapText="1"/>
    </xf>
    <xf numFmtId="1" fontId="30" fillId="0" borderId="50" xfId="0" applyNumberFormat="1" applyFont="1" applyFill="1" applyBorder="1" applyAlignment="1">
      <alignment vertical="top" wrapText="1"/>
    </xf>
    <xf numFmtId="186" fontId="4" fillId="0" borderId="34" xfId="0" applyNumberFormat="1" applyFont="1" applyFill="1" applyBorder="1" applyAlignment="1">
      <alignment horizontal="center" vertical="top" wrapText="1"/>
    </xf>
    <xf numFmtId="186" fontId="4" fillId="0" borderId="35" xfId="0" applyNumberFormat="1" applyFont="1" applyFill="1" applyBorder="1" applyAlignment="1">
      <alignment horizontal="center" vertical="top" wrapText="1"/>
    </xf>
    <xf numFmtId="186" fontId="4" fillId="0" borderId="36" xfId="0" applyNumberFormat="1" applyFont="1" applyFill="1" applyBorder="1" applyAlignment="1">
      <alignment horizontal="center" vertical="top" wrapText="1"/>
    </xf>
    <xf numFmtId="186" fontId="23" fillId="0" borderId="10" xfId="0" applyNumberFormat="1" applyFont="1" applyFill="1" applyBorder="1" applyAlignment="1">
      <alignment horizontal="center" vertical="top" wrapText="1"/>
    </xf>
    <xf numFmtId="186" fontId="22" fillId="0" borderId="0" xfId="0" applyNumberFormat="1" applyFont="1" applyFill="1" applyBorder="1" applyAlignment="1">
      <alignment horizontal="right" vertical="top"/>
    </xf>
    <xf numFmtId="186" fontId="22" fillId="0" borderId="34" xfId="0" applyNumberFormat="1" applyFont="1" applyFill="1" applyBorder="1" applyAlignment="1">
      <alignment horizontal="center" vertical="top" wrapText="1"/>
    </xf>
    <xf numFmtId="186" fontId="22" fillId="0" borderId="36" xfId="0" applyNumberFormat="1" applyFont="1" applyFill="1" applyBorder="1" applyAlignment="1">
      <alignment horizontal="center" vertical="top" wrapText="1"/>
    </xf>
    <xf numFmtId="184" fontId="30" fillId="0" borderId="10" xfId="0" applyNumberFormat="1" applyFont="1" applyFill="1" applyBorder="1" applyAlignment="1">
      <alignment vertical="top" wrapText="1"/>
    </xf>
    <xf numFmtId="0" fontId="30" fillId="0" borderId="10" xfId="0" applyFont="1" applyFill="1" applyBorder="1" applyAlignment="1">
      <alignment vertical="top" wrapText="1"/>
    </xf>
    <xf numFmtId="186" fontId="30" fillId="0" borderId="10" xfId="0" applyNumberFormat="1" applyFont="1" applyFill="1" applyBorder="1" applyAlignment="1">
      <alignment vertical="top" wrapText="1"/>
    </xf>
    <xf numFmtId="0" fontId="23" fillId="0" borderId="34" xfId="0" applyFont="1" applyFill="1" applyBorder="1" applyAlignment="1">
      <alignment vertical="top" wrapText="1"/>
    </xf>
    <xf numFmtId="0" fontId="23" fillId="0" borderId="51" xfId="0" applyFont="1" applyFill="1" applyBorder="1" applyAlignment="1">
      <alignment vertical="top" wrapText="1"/>
    </xf>
    <xf numFmtId="186" fontId="23" fillId="0" borderId="51" xfId="0" applyNumberFormat="1" applyFont="1" applyFill="1" applyBorder="1" applyAlignment="1">
      <alignment vertical="top" wrapText="1"/>
    </xf>
    <xf numFmtId="0" fontId="22" fillId="0" borderId="34" xfId="0" applyFont="1" applyFill="1" applyBorder="1" applyAlignment="1">
      <alignment vertical="top" wrapText="1"/>
    </xf>
    <xf numFmtId="0" fontId="22" fillId="0" borderId="51" xfId="0" applyFont="1" applyFill="1" applyBorder="1" applyAlignment="1">
      <alignment vertical="top" wrapText="1"/>
    </xf>
    <xf numFmtId="186" fontId="22" fillId="0" borderId="51" xfId="0" applyNumberFormat="1" applyFont="1" applyFill="1" applyBorder="1" applyAlignment="1">
      <alignment vertical="top" wrapText="1"/>
    </xf>
    <xf numFmtId="0" fontId="30" fillId="0" borderId="52" xfId="0" applyFont="1" applyFill="1" applyBorder="1" applyAlignment="1">
      <alignment vertical="top" wrapText="1"/>
    </xf>
    <xf numFmtId="0" fontId="30" fillId="0" borderId="53" xfId="0" applyFont="1" applyFill="1" applyBorder="1" applyAlignment="1">
      <alignment vertical="top" wrapText="1"/>
    </xf>
    <xf numFmtId="186" fontId="30" fillId="0" borderId="53" xfId="0" applyNumberFormat="1" applyFont="1" applyFill="1" applyBorder="1" applyAlignment="1">
      <alignment vertical="top" wrapText="1"/>
    </xf>
    <xf numFmtId="0" fontId="30" fillId="0" borderId="54" xfId="0" applyFont="1" applyFill="1" applyBorder="1" applyAlignment="1">
      <alignment vertical="top" wrapText="1"/>
    </xf>
    <xf numFmtId="184" fontId="23" fillId="0" borderId="11" xfId="0" applyNumberFormat="1" applyFont="1" applyFill="1" applyBorder="1" applyAlignment="1">
      <alignment vertical="top" wrapText="1"/>
    </xf>
    <xf numFmtId="0" fontId="23" fillId="0" borderId="11" xfId="0" applyFont="1" applyFill="1" applyBorder="1" applyAlignment="1">
      <alignment vertical="top" wrapText="1"/>
    </xf>
    <xf numFmtId="2" fontId="23" fillId="0" borderId="11" xfId="0" applyNumberFormat="1" applyFont="1" applyFill="1" applyBorder="1" applyAlignment="1">
      <alignment vertical="top" wrapText="1"/>
    </xf>
    <xf numFmtId="0" fontId="23" fillId="0" borderId="14" xfId="0" applyFont="1" applyFill="1" applyBorder="1" applyAlignment="1">
      <alignment vertical="top" wrapText="1"/>
    </xf>
    <xf numFmtId="0" fontId="23" fillId="0" borderId="40" xfId="0" applyFont="1" applyFill="1" applyBorder="1" applyAlignment="1">
      <alignment vertical="top" wrapText="1"/>
    </xf>
    <xf numFmtId="2" fontId="23" fillId="0" borderId="40" xfId="0" applyNumberFormat="1" applyFont="1" applyFill="1" applyBorder="1" applyAlignment="1">
      <alignment vertical="top" wrapText="1"/>
    </xf>
    <xf numFmtId="0" fontId="24" fillId="0" borderId="47" xfId="0" applyFont="1" applyFill="1" applyBorder="1" applyAlignment="1">
      <alignment vertical="top" wrapText="1"/>
    </xf>
    <xf numFmtId="0" fontId="24" fillId="0" borderId="46" xfId="0" applyFont="1" applyFill="1" applyBorder="1" applyAlignment="1">
      <alignment vertical="top" wrapText="1"/>
    </xf>
    <xf numFmtId="2" fontId="24" fillId="0" borderId="46" xfId="0" applyNumberFormat="1" applyFont="1" applyFill="1" applyBorder="1" applyAlignment="1">
      <alignment vertical="top" wrapText="1"/>
    </xf>
    <xf numFmtId="0" fontId="0" fillId="0" borderId="48" xfId="0" applyFill="1" applyBorder="1" applyAlignment="1">
      <alignment vertical="top" wrapText="1"/>
    </xf>
    <xf numFmtId="0" fontId="0" fillId="0" borderId="49" xfId="0" applyFill="1" applyBorder="1" applyAlignment="1">
      <alignment vertical="top" wrapText="1"/>
    </xf>
    <xf numFmtId="2" fontId="0" fillId="0" borderId="49" xfId="0" applyNumberFormat="1" applyFill="1" applyBorder="1" applyAlignment="1">
      <alignment vertical="top" wrapText="1"/>
    </xf>
    <xf numFmtId="0" fontId="0" fillId="0" borderId="50" xfId="0" applyFill="1" applyBorder="1" applyAlignment="1">
      <alignment vertical="top" wrapText="1"/>
    </xf>
    <xf numFmtId="0" fontId="24" fillId="0" borderId="51" xfId="0" applyFont="1" applyFill="1" applyBorder="1" applyAlignment="1">
      <alignment vertical="top"/>
    </xf>
    <xf numFmtId="1" fontId="0" fillId="0" borderId="51" xfId="0" applyNumberFormat="1" applyFill="1" applyBorder="1" applyAlignment="1">
      <alignment vertical="top"/>
    </xf>
    <xf numFmtId="49" fontId="0" fillId="0" borderId="51" xfId="0" applyNumberFormat="1" applyFill="1" applyBorder="1" applyAlignment="1">
      <alignment vertical="top"/>
    </xf>
    <xf numFmtId="0" fontId="0" fillId="0" borderId="51" xfId="0" applyFill="1" applyBorder="1" applyAlignment="1">
      <alignment vertical="top"/>
    </xf>
    <xf numFmtId="186" fontId="0" fillId="0" borderId="51" xfId="0" applyNumberFormat="1" applyFill="1" applyBorder="1" applyAlignment="1">
      <alignment vertical="top"/>
    </xf>
    <xf numFmtId="2" fontId="0" fillId="0" borderId="51" xfId="0" applyNumberFormat="1" applyFill="1" applyBorder="1" applyAlignment="1">
      <alignment vertical="top"/>
    </xf>
    <xf numFmtId="0" fontId="24" fillId="0" borderId="34" xfId="0" applyFont="1" applyFill="1" applyBorder="1" applyAlignment="1">
      <alignment vertical="top"/>
    </xf>
    <xf numFmtId="1" fontId="0" fillId="0" borderId="34" xfId="0" applyNumberFormat="1" applyFill="1" applyBorder="1" applyAlignment="1">
      <alignment vertical="top"/>
    </xf>
    <xf numFmtId="0" fontId="0" fillId="0" borderId="10" xfId="0" applyFill="1" applyBorder="1" applyAlignment="1">
      <alignment vertical="top"/>
    </xf>
    <xf numFmtId="0" fontId="0" fillId="0" borderId="33" xfId="0" applyFill="1" applyBorder="1" applyAlignment="1">
      <alignment vertical="top"/>
    </xf>
    <xf numFmtId="186" fontId="0" fillId="0" borderId="33" xfId="0" applyNumberFormat="1" applyFill="1" applyBorder="1" applyAlignment="1">
      <alignment vertical="top"/>
    </xf>
    <xf numFmtId="0" fontId="33" fillId="0" borderId="51" xfId="0" applyFont="1" applyFill="1" applyBorder="1" applyAlignment="1">
      <alignment vertical="top"/>
    </xf>
    <xf numFmtId="0" fontId="0" fillId="0" borderId="51" xfId="0" applyFill="1" applyBorder="1" applyAlignment="1">
      <alignment horizontal="left" vertical="top"/>
    </xf>
    <xf numFmtId="0" fontId="24" fillId="0" borderId="51" xfId="0" applyFont="1" applyFill="1" applyBorder="1" applyAlignment="1">
      <alignment horizontal="left" vertical="top"/>
    </xf>
    <xf numFmtId="0" fontId="33" fillId="0" borderId="34" xfId="0" applyFont="1" applyFill="1" applyBorder="1" applyAlignment="1">
      <alignment vertical="top"/>
    </xf>
    <xf numFmtId="0" fontId="0" fillId="0" borderId="33" xfId="0"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J3" sqref="J3"/>
    </sheetView>
  </sheetViews>
  <sheetFormatPr defaultColWidth="9.33203125" defaultRowHeight="12.75"/>
  <cols>
    <col min="1" max="1" width="4.5" style="6" customWidth="1"/>
    <col min="2" max="2" width="4" style="1" customWidth="1"/>
    <col min="3" max="3" width="40.5" style="1" customWidth="1"/>
    <col min="4" max="8" width="9.33203125" style="1" customWidth="1"/>
    <col min="9" max="9" width="3" style="1" customWidth="1"/>
    <col min="10" max="10" width="49.16015625" style="1" customWidth="1"/>
    <col min="11" max="11" width="16" style="1" customWidth="1"/>
    <col min="12" max="16384" width="9.33203125" style="1" customWidth="1"/>
  </cols>
  <sheetData>
    <row r="1" spans="1:11" ht="16.5" customHeight="1">
      <c r="A1" s="53" t="s">
        <v>23</v>
      </c>
      <c r="B1" s="53"/>
      <c r="C1" s="53"/>
      <c r="D1" s="53"/>
      <c r="E1" s="53"/>
      <c r="F1" s="53"/>
      <c r="G1" s="53"/>
      <c r="H1" s="53"/>
      <c r="I1" s="53"/>
      <c r="J1" s="53"/>
      <c r="K1" s="53"/>
    </row>
    <row r="2" spans="1:11" ht="24" customHeight="1">
      <c r="A2" s="54" t="s">
        <v>0</v>
      </c>
      <c r="B2" s="54"/>
      <c r="C2" s="54"/>
      <c r="D2" s="54"/>
      <c r="E2" s="54"/>
      <c r="F2" s="54"/>
      <c r="G2" s="54"/>
      <c r="H2" s="54"/>
      <c r="I2" s="54"/>
      <c r="J2" s="54"/>
      <c r="K2" s="54"/>
    </row>
    <row r="3" spans="1:11" ht="16.5" customHeight="1">
      <c r="A3" s="5" t="s">
        <v>7</v>
      </c>
      <c r="B3" s="48" t="s">
        <v>1</v>
      </c>
      <c r="C3" s="48"/>
      <c r="D3" s="48"/>
      <c r="E3" s="48"/>
      <c r="F3" s="48"/>
      <c r="G3" s="48"/>
      <c r="H3" s="48"/>
      <c r="I3" s="48"/>
      <c r="J3" s="31" t="s">
        <v>126</v>
      </c>
      <c r="K3" s="30"/>
    </row>
    <row r="4" spans="1:11" ht="16.5" customHeight="1">
      <c r="A4" s="5" t="s">
        <v>8</v>
      </c>
      <c r="B4" s="48" t="s">
        <v>2</v>
      </c>
      <c r="C4" s="48"/>
      <c r="D4" s="48"/>
      <c r="E4" s="48"/>
      <c r="F4" s="48"/>
      <c r="G4" s="48"/>
      <c r="H4" s="48"/>
      <c r="I4" s="48"/>
      <c r="J4" s="52"/>
      <c r="K4" s="52"/>
    </row>
    <row r="5" spans="1:11" ht="16.5" customHeight="1">
      <c r="A5" s="5" t="s">
        <v>9</v>
      </c>
      <c r="B5" s="48" t="s">
        <v>24</v>
      </c>
      <c r="C5" s="48"/>
      <c r="D5" s="48"/>
      <c r="E5" s="48"/>
      <c r="F5" s="48"/>
      <c r="G5" s="48"/>
      <c r="H5" s="48"/>
      <c r="I5" s="48"/>
      <c r="J5" s="52"/>
      <c r="K5" s="52"/>
    </row>
    <row r="6" spans="2:11" ht="16.5" customHeight="1">
      <c r="B6" s="2" t="s">
        <v>3</v>
      </c>
      <c r="C6" s="48" t="s">
        <v>4</v>
      </c>
      <c r="D6" s="48"/>
      <c r="E6" s="48"/>
      <c r="F6" s="48"/>
      <c r="G6" s="48"/>
      <c r="H6" s="48"/>
      <c r="I6" s="48"/>
      <c r="J6" s="117" t="s">
        <v>127</v>
      </c>
      <c r="K6" s="52"/>
    </row>
    <row r="7" spans="2:11" ht="16.5" customHeight="1">
      <c r="B7" s="2" t="s">
        <v>5</v>
      </c>
      <c r="C7" s="48" t="s">
        <v>6</v>
      </c>
      <c r="D7" s="48"/>
      <c r="E7" s="48"/>
      <c r="F7" s="48"/>
      <c r="G7" s="48"/>
      <c r="H7" s="48"/>
      <c r="I7" s="48"/>
      <c r="J7" s="52"/>
      <c r="K7" s="52"/>
    </row>
    <row r="8" spans="1:2" ht="16.5" customHeight="1">
      <c r="A8" s="7" t="s">
        <v>10</v>
      </c>
      <c r="B8" s="1" t="s">
        <v>11</v>
      </c>
    </row>
    <row r="10" spans="2:11" ht="15">
      <c r="B10" s="3"/>
      <c r="C10" s="50" t="s">
        <v>12</v>
      </c>
      <c r="D10" s="50"/>
      <c r="E10" s="50"/>
      <c r="F10" s="50"/>
      <c r="G10" s="50"/>
      <c r="H10" s="50"/>
      <c r="I10" s="50"/>
      <c r="J10" s="8" t="s">
        <v>13</v>
      </c>
      <c r="K10" s="8" t="s">
        <v>14</v>
      </c>
    </row>
    <row r="11" spans="2:11" ht="22.5" customHeight="1">
      <c r="B11" s="4" t="s">
        <v>7</v>
      </c>
      <c r="C11" s="51" t="s">
        <v>15</v>
      </c>
      <c r="D11" s="51"/>
      <c r="E11" s="51"/>
      <c r="F11" s="51"/>
      <c r="G11" s="51"/>
      <c r="H11" s="51"/>
      <c r="I11" s="51"/>
      <c r="J11" s="3"/>
      <c r="K11" s="9" t="s">
        <v>25</v>
      </c>
    </row>
    <row r="12" spans="2:11" ht="21" customHeight="1">
      <c r="B12" s="4" t="s">
        <v>8</v>
      </c>
      <c r="C12" s="51" t="s">
        <v>16</v>
      </c>
      <c r="D12" s="51"/>
      <c r="E12" s="51"/>
      <c r="F12" s="51"/>
      <c r="G12" s="51"/>
      <c r="H12" s="51"/>
      <c r="I12" s="51"/>
      <c r="J12" s="3"/>
      <c r="K12" s="9" t="s">
        <v>25</v>
      </c>
    </row>
    <row r="13" spans="2:11" ht="22.5" customHeight="1">
      <c r="B13" s="4" t="s">
        <v>9</v>
      </c>
      <c r="C13" s="51" t="s">
        <v>17</v>
      </c>
      <c r="D13" s="51"/>
      <c r="E13" s="51"/>
      <c r="F13" s="51"/>
      <c r="G13" s="51"/>
      <c r="H13" s="51"/>
      <c r="I13" s="51"/>
      <c r="J13" s="3"/>
      <c r="K13" s="9" t="s">
        <v>25</v>
      </c>
    </row>
    <row r="14" spans="2:11" ht="30" customHeight="1">
      <c r="B14" s="4" t="s">
        <v>10</v>
      </c>
      <c r="C14" s="51" t="s">
        <v>18</v>
      </c>
      <c r="D14" s="51"/>
      <c r="E14" s="51"/>
      <c r="F14" s="51"/>
      <c r="G14" s="51"/>
      <c r="H14" s="51"/>
      <c r="I14" s="51"/>
      <c r="J14" s="9" t="s">
        <v>128</v>
      </c>
      <c r="K14" s="9"/>
    </row>
    <row r="15" spans="2:11" ht="21" customHeight="1">
      <c r="B15" s="4" t="s">
        <v>20</v>
      </c>
      <c r="C15" s="51" t="s">
        <v>19</v>
      </c>
      <c r="D15" s="51"/>
      <c r="E15" s="51"/>
      <c r="F15" s="51"/>
      <c r="G15" s="51"/>
      <c r="H15" s="51"/>
      <c r="I15" s="51"/>
      <c r="J15" s="3"/>
      <c r="K15" s="9" t="s">
        <v>25</v>
      </c>
    </row>
    <row r="17" spans="2:11" ht="80.25" customHeight="1">
      <c r="B17" s="49" t="s">
        <v>22</v>
      </c>
      <c r="C17" s="49"/>
      <c r="D17" s="49"/>
      <c r="E17" s="49"/>
      <c r="F17" s="49"/>
      <c r="G17" s="49"/>
      <c r="H17" s="49"/>
      <c r="I17" s="49"/>
      <c r="J17" s="49"/>
      <c r="K17" s="49"/>
    </row>
    <row r="19" spans="1:9" ht="15">
      <c r="A19" s="5" t="s">
        <v>20</v>
      </c>
      <c r="B19" s="48" t="s">
        <v>21</v>
      </c>
      <c r="C19" s="48"/>
      <c r="D19" s="48"/>
      <c r="E19" s="48"/>
      <c r="F19" s="48"/>
      <c r="G19" s="48"/>
      <c r="H19" s="48"/>
      <c r="I19" s="48"/>
    </row>
  </sheetData>
  <sheetProtection/>
  <mergeCells count="19">
    <mergeCell ref="J6:K6"/>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0.66015625" style="0" bestFit="1" customWidth="1"/>
    <col min="9" max="9" width="11.66015625" style="0" bestFit="1" customWidth="1"/>
    <col min="10" max="10" width="5.66015625" style="0" bestFit="1" customWidth="1"/>
    <col min="11" max="11" width="9.5" style="0" bestFit="1" customWidth="1"/>
  </cols>
  <sheetData>
    <row r="1" spans="1:11" s="16" customFormat="1" ht="12.75">
      <c r="A1" s="229" t="s">
        <v>209</v>
      </c>
      <c r="B1" s="223" t="s">
        <v>248</v>
      </c>
      <c r="C1" s="223"/>
      <c r="D1" s="223"/>
      <c r="E1" s="223"/>
      <c r="F1" s="223"/>
      <c r="G1" s="223"/>
      <c r="H1" s="223"/>
      <c r="I1" s="223"/>
      <c r="J1" s="223"/>
      <c r="K1" s="223"/>
    </row>
    <row r="2" spans="1:11" s="16" customFormat="1" ht="12.75">
      <c r="A2" s="229" t="s">
        <v>224</v>
      </c>
      <c r="B2" s="223" t="s">
        <v>225</v>
      </c>
      <c r="C2" s="223" t="s">
        <v>226</v>
      </c>
      <c r="D2" s="223" t="s">
        <v>227</v>
      </c>
      <c r="E2" s="223" t="s">
        <v>228</v>
      </c>
      <c r="F2" s="223" t="s">
        <v>229</v>
      </c>
      <c r="G2" s="223" t="s">
        <v>230</v>
      </c>
      <c r="H2" s="223" t="s">
        <v>249</v>
      </c>
      <c r="I2" s="223" t="s">
        <v>232</v>
      </c>
      <c r="J2" s="223" t="s">
        <v>233</v>
      </c>
      <c r="K2" s="223" t="s">
        <v>66</v>
      </c>
    </row>
    <row r="3" spans="1:11" ht="12.75">
      <c r="A3" s="231"/>
      <c r="B3" s="232" t="s">
        <v>38</v>
      </c>
      <c r="C3" s="232"/>
      <c r="D3" s="232"/>
      <c r="E3" s="232"/>
      <c r="F3" s="232">
        <v>0</v>
      </c>
      <c r="G3" s="232">
        <v>0</v>
      </c>
      <c r="H3" s="232">
        <v>0</v>
      </c>
      <c r="I3" s="232">
        <v>0</v>
      </c>
      <c r="J3" s="232"/>
      <c r="K3" s="23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5"/>
  <sheetViews>
    <sheetView zoomScalePageLayoutView="0" workbookViewId="0" topLeftCell="A1">
      <selection activeCell="A1" sqref="A1:K5"/>
    </sheetView>
  </sheetViews>
  <sheetFormatPr defaultColWidth="9.33203125" defaultRowHeight="12.75"/>
  <cols>
    <col min="1" max="1" width="6.5" style="0" bestFit="1" customWidth="1"/>
    <col min="2" max="2" width="25.16015625" style="0" bestFit="1" customWidth="1"/>
    <col min="3" max="3" width="69.66015625" style="0" bestFit="1" customWidth="1"/>
    <col min="4" max="4" width="11.33203125" style="0" bestFit="1" customWidth="1"/>
    <col min="5" max="5" width="11.5" style="0" bestFit="1" customWidth="1"/>
    <col min="6" max="6" width="12.83203125" style="0" bestFit="1" customWidth="1"/>
    <col min="7" max="7" width="7.16015625" style="0" bestFit="1" customWidth="1"/>
    <col min="8" max="8" width="11.16015625" style="0" bestFit="1" customWidth="1"/>
    <col min="9" max="9" width="11.66015625" style="0" bestFit="1" customWidth="1"/>
    <col min="10" max="10" width="6.16015625" style="0" bestFit="1" customWidth="1"/>
    <col min="11" max="11" width="21.16015625" style="0" bestFit="1" customWidth="1"/>
  </cols>
  <sheetData>
    <row r="1" spans="1:11" s="16" customFormat="1" ht="12.75">
      <c r="A1" s="229" t="s">
        <v>211</v>
      </c>
      <c r="B1" s="223" t="s">
        <v>212</v>
      </c>
      <c r="C1" s="223"/>
      <c r="D1" s="223"/>
      <c r="E1" s="223"/>
      <c r="F1" s="223"/>
      <c r="G1" s="223"/>
      <c r="H1" s="223"/>
      <c r="I1" s="223"/>
      <c r="J1" s="223"/>
      <c r="K1" s="223"/>
    </row>
    <row r="2" spans="1:11" s="16" customFormat="1" ht="12.75">
      <c r="A2" s="229" t="s">
        <v>224</v>
      </c>
      <c r="B2" s="223" t="s">
        <v>225</v>
      </c>
      <c r="C2" s="223" t="s">
        <v>226</v>
      </c>
      <c r="D2" s="223" t="s">
        <v>227</v>
      </c>
      <c r="E2" s="223" t="s">
        <v>228</v>
      </c>
      <c r="F2" s="223" t="s">
        <v>229</v>
      </c>
      <c r="G2" s="223" t="s">
        <v>230</v>
      </c>
      <c r="H2" s="223" t="s">
        <v>231</v>
      </c>
      <c r="I2" s="223" t="s">
        <v>232</v>
      </c>
      <c r="J2" s="223" t="s">
        <v>233</v>
      </c>
      <c r="K2" s="223" t="s">
        <v>66</v>
      </c>
    </row>
    <row r="3" spans="1:11" ht="12.75">
      <c r="A3" s="230">
        <v>1</v>
      </c>
      <c r="B3" s="225" t="s">
        <v>250</v>
      </c>
      <c r="C3" s="226" t="s">
        <v>251</v>
      </c>
      <c r="D3" s="224">
        <v>79200</v>
      </c>
      <c r="E3" s="224">
        <v>0</v>
      </c>
      <c r="F3" s="224">
        <v>79200</v>
      </c>
      <c r="G3" s="227">
        <v>0.7674</v>
      </c>
      <c r="H3" s="228">
        <v>792000</v>
      </c>
      <c r="I3" s="224">
        <v>0</v>
      </c>
      <c r="J3" s="226" t="s">
        <v>252</v>
      </c>
      <c r="K3" s="226" t="s">
        <v>253</v>
      </c>
    </row>
    <row r="4" spans="1:11" ht="12.75">
      <c r="A4" s="230">
        <v>2</v>
      </c>
      <c r="B4" s="225" t="s">
        <v>254</v>
      </c>
      <c r="C4" s="226" t="s">
        <v>255</v>
      </c>
      <c r="D4" s="224">
        <v>2400</v>
      </c>
      <c r="E4" s="224">
        <v>0</v>
      </c>
      <c r="F4" s="224">
        <v>2400</v>
      </c>
      <c r="G4" s="227">
        <v>0.0233</v>
      </c>
      <c r="H4" s="228">
        <v>24000</v>
      </c>
      <c r="I4" s="224">
        <v>0</v>
      </c>
      <c r="J4" s="226" t="s">
        <v>252</v>
      </c>
      <c r="K4" s="226" t="s">
        <v>253</v>
      </c>
    </row>
    <row r="5" spans="1:11" ht="12.75">
      <c r="A5" s="231"/>
      <c r="B5" s="232" t="s">
        <v>38</v>
      </c>
      <c r="C5" s="232"/>
      <c r="D5" s="232"/>
      <c r="E5" s="232"/>
      <c r="F5" s="232">
        <v>81600</v>
      </c>
      <c r="G5" s="232">
        <v>0.7907</v>
      </c>
      <c r="H5" s="232">
        <v>816000</v>
      </c>
      <c r="I5" s="232">
        <v>0</v>
      </c>
      <c r="J5" s="232"/>
      <c r="K5" s="232"/>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660156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16" customFormat="1" ht="12.75">
      <c r="A1" s="229" t="s">
        <v>256</v>
      </c>
      <c r="B1" s="223" t="s">
        <v>162</v>
      </c>
      <c r="C1" s="223"/>
      <c r="D1" s="223"/>
      <c r="E1" s="223"/>
      <c r="F1" s="223"/>
      <c r="G1" s="223"/>
      <c r="H1" s="223"/>
      <c r="I1" s="223"/>
      <c r="J1" s="223"/>
      <c r="K1" s="223"/>
    </row>
    <row r="2" spans="1:11" s="16" customFormat="1" ht="12.75">
      <c r="A2" s="229" t="s">
        <v>224</v>
      </c>
      <c r="B2" s="223" t="s">
        <v>225</v>
      </c>
      <c r="C2" s="223" t="s">
        <v>226</v>
      </c>
      <c r="D2" s="223" t="s">
        <v>227</v>
      </c>
      <c r="E2" s="223" t="s">
        <v>228</v>
      </c>
      <c r="F2" s="223" t="s">
        <v>229</v>
      </c>
      <c r="G2" s="223" t="s">
        <v>119</v>
      </c>
      <c r="H2" s="223" t="s">
        <v>231</v>
      </c>
      <c r="I2" s="223" t="s">
        <v>232</v>
      </c>
      <c r="J2" s="223" t="s">
        <v>233</v>
      </c>
      <c r="K2" s="223" t="s">
        <v>66</v>
      </c>
    </row>
    <row r="3" spans="1:11" ht="12.75">
      <c r="A3" s="231"/>
      <c r="B3" s="232" t="s">
        <v>38</v>
      </c>
      <c r="C3" s="232"/>
      <c r="D3" s="232"/>
      <c r="E3" s="232"/>
      <c r="F3" s="232">
        <v>0</v>
      </c>
      <c r="G3" s="233">
        <v>0</v>
      </c>
      <c r="H3" s="232">
        <v>0</v>
      </c>
      <c r="I3" s="232">
        <v>0</v>
      </c>
      <c r="J3" s="232"/>
      <c r="K3" s="232"/>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2.75"/>
  <cols>
    <col min="1" max="1" width="6.5" style="0" bestFit="1" customWidth="1"/>
    <col min="2" max="2" width="25.33203125" style="0" bestFit="1" customWidth="1"/>
    <col min="3" max="3" width="41" style="0" bestFit="1" customWidth="1"/>
    <col min="4" max="4" width="11.33203125" style="0" bestFit="1" customWidth="1"/>
    <col min="5" max="5" width="11.5" style="0" bestFit="1" customWidth="1"/>
    <col min="6" max="6" width="12.83203125" style="0" bestFit="1" customWidth="1"/>
    <col min="7" max="7" width="7.16015625" style="0" bestFit="1" customWidth="1"/>
    <col min="8" max="8" width="11.16015625" style="0" bestFit="1" customWidth="1"/>
    <col min="9" max="9" width="11.66015625" style="0" bestFit="1" customWidth="1"/>
    <col min="10" max="10" width="6.16015625" style="0" bestFit="1" customWidth="1"/>
    <col min="11" max="11" width="51.66015625" style="0" bestFit="1" customWidth="1"/>
  </cols>
  <sheetData>
    <row r="1" spans="1:11" ht="18.75">
      <c r="A1" s="237" t="s">
        <v>257</v>
      </c>
      <c r="B1" s="234"/>
      <c r="C1" s="234"/>
      <c r="D1" s="234"/>
      <c r="E1" s="234"/>
      <c r="F1" s="234"/>
      <c r="G1" s="234"/>
      <c r="H1" s="234"/>
      <c r="I1" s="226"/>
      <c r="J1" s="226"/>
      <c r="K1" s="235"/>
    </row>
    <row r="2" spans="1:11" s="16" customFormat="1" ht="12.75">
      <c r="A2" s="229" t="s">
        <v>224</v>
      </c>
      <c r="B2" s="223" t="s">
        <v>225</v>
      </c>
      <c r="C2" s="223" t="s">
        <v>226</v>
      </c>
      <c r="D2" s="223" t="s">
        <v>227</v>
      </c>
      <c r="E2" s="223" t="s">
        <v>228</v>
      </c>
      <c r="F2" s="223" t="s">
        <v>229</v>
      </c>
      <c r="G2" s="223" t="s">
        <v>230</v>
      </c>
      <c r="H2" s="223" t="s">
        <v>231</v>
      </c>
      <c r="I2" s="223" t="s">
        <v>232</v>
      </c>
      <c r="J2" s="223" t="s">
        <v>233</v>
      </c>
      <c r="K2" s="236" t="s">
        <v>66</v>
      </c>
    </row>
    <row r="3" spans="1:11" ht="12.75">
      <c r="A3" s="230">
        <v>1</v>
      </c>
      <c r="B3" s="225" t="s">
        <v>185</v>
      </c>
      <c r="C3" s="226" t="s">
        <v>184</v>
      </c>
      <c r="D3" s="224">
        <v>151200</v>
      </c>
      <c r="E3" s="224">
        <v>0</v>
      </c>
      <c r="F3" s="224">
        <v>151200</v>
      </c>
      <c r="G3" s="227">
        <v>1.4651</v>
      </c>
      <c r="H3" s="224">
        <v>1512000</v>
      </c>
      <c r="I3" s="224">
        <v>0</v>
      </c>
      <c r="J3" s="226" t="s">
        <v>258</v>
      </c>
      <c r="K3" s="235" t="s">
        <v>259</v>
      </c>
    </row>
    <row r="4" spans="1:11" ht="12.75">
      <c r="A4" s="230">
        <v>2</v>
      </c>
      <c r="B4" s="225" t="s">
        <v>187</v>
      </c>
      <c r="C4" s="226" t="s">
        <v>186</v>
      </c>
      <c r="D4" s="224">
        <v>103200</v>
      </c>
      <c r="E4" s="224">
        <v>0</v>
      </c>
      <c r="F4" s="224">
        <v>103200</v>
      </c>
      <c r="G4" s="227">
        <v>1</v>
      </c>
      <c r="H4" s="224">
        <v>1032000</v>
      </c>
      <c r="I4" s="224">
        <v>0</v>
      </c>
      <c r="J4" s="226" t="s">
        <v>258</v>
      </c>
      <c r="K4" s="235" t="s">
        <v>260</v>
      </c>
    </row>
    <row r="5" spans="1:11" ht="12.75">
      <c r="A5" s="230">
        <v>3</v>
      </c>
      <c r="B5" s="225" t="s">
        <v>261</v>
      </c>
      <c r="C5" s="226" t="s">
        <v>262</v>
      </c>
      <c r="D5" s="224">
        <v>93600</v>
      </c>
      <c r="E5" s="224">
        <v>0</v>
      </c>
      <c r="F5" s="224">
        <v>93600</v>
      </c>
      <c r="G5" s="227">
        <v>0.907</v>
      </c>
      <c r="H5" s="224">
        <v>936000</v>
      </c>
      <c r="I5" s="224">
        <v>0</v>
      </c>
      <c r="J5" s="226" t="s">
        <v>258</v>
      </c>
      <c r="K5" s="235" t="s">
        <v>259</v>
      </c>
    </row>
    <row r="6" spans="1:11" ht="12.75">
      <c r="A6" s="230">
        <v>4</v>
      </c>
      <c r="B6" s="225" t="s">
        <v>263</v>
      </c>
      <c r="C6" s="226" t="s">
        <v>264</v>
      </c>
      <c r="D6" s="224">
        <v>76800</v>
      </c>
      <c r="E6" s="224">
        <v>0</v>
      </c>
      <c r="F6" s="224">
        <v>76800</v>
      </c>
      <c r="G6" s="227">
        <v>0.7442</v>
      </c>
      <c r="H6" s="224">
        <v>768000</v>
      </c>
      <c r="I6" s="224">
        <v>0</v>
      </c>
      <c r="J6" s="226" t="s">
        <v>258</v>
      </c>
      <c r="K6" s="235" t="s">
        <v>259</v>
      </c>
    </row>
    <row r="7" spans="1:11" ht="12.75">
      <c r="A7" s="230">
        <v>5</v>
      </c>
      <c r="B7" s="225" t="s">
        <v>265</v>
      </c>
      <c r="C7" s="226" t="s">
        <v>266</v>
      </c>
      <c r="D7" s="224">
        <v>62400</v>
      </c>
      <c r="E7" s="224">
        <v>0</v>
      </c>
      <c r="F7" s="224">
        <v>62400</v>
      </c>
      <c r="G7" s="227">
        <v>0.6047</v>
      </c>
      <c r="H7" s="224">
        <v>624000</v>
      </c>
      <c r="I7" s="224">
        <v>0</v>
      </c>
      <c r="J7" s="226" t="s">
        <v>258</v>
      </c>
      <c r="K7" s="235" t="s">
        <v>260</v>
      </c>
    </row>
    <row r="8" spans="1:11" ht="12.75">
      <c r="A8" s="230">
        <v>6</v>
      </c>
      <c r="B8" s="225" t="s">
        <v>267</v>
      </c>
      <c r="C8" s="226" t="s">
        <v>268</v>
      </c>
      <c r="D8" s="224">
        <v>43200</v>
      </c>
      <c r="E8" s="224">
        <v>0</v>
      </c>
      <c r="F8" s="224">
        <v>43200</v>
      </c>
      <c r="G8" s="227">
        <v>0.4186</v>
      </c>
      <c r="H8" s="224">
        <v>432000</v>
      </c>
      <c r="I8" s="224">
        <v>0</v>
      </c>
      <c r="J8" s="226" t="s">
        <v>258</v>
      </c>
      <c r="K8" s="235" t="s">
        <v>269</v>
      </c>
    </row>
    <row r="9" spans="1:11" ht="12.75">
      <c r="A9" s="230">
        <v>7</v>
      </c>
      <c r="B9" s="225" t="s">
        <v>270</v>
      </c>
      <c r="C9" s="226" t="s">
        <v>271</v>
      </c>
      <c r="D9" s="224">
        <v>36000</v>
      </c>
      <c r="E9" s="224">
        <v>0</v>
      </c>
      <c r="F9" s="224">
        <v>36000</v>
      </c>
      <c r="G9" s="227">
        <v>0.3488</v>
      </c>
      <c r="H9" s="224">
        <v>360000</v>
      </c>
      <c r="I9" s="224">
        <v>0</v>
      </c>
      <c r="J9" s="226" t="s">
        <v>258</v>
      </c>
      <c r="K9" s="235" t="s">
        <v>259</v>
      </c>
    </row>
    <row r="10" spans="1:11" ht="12.75">
      <c r="A10" s="230">
        <v>8</v>
      </c>
      <c r="B10" s="225" t="s">
        <v>272</v>
      </c>
      <c r="C10" s="226" t="s">
        <v>273</v>
      </c>
      <c r="D10" s="224">
        <v>33600</v>
      </c>
      <c r="E10" s="224">
        <v>0</v>
      </c>
      <c r="F10" s="224">
        <v>33600</v>
      </c>
      <c r="G10" s="227">
        <v>0.3256</v>
      </c>
      <c r="H10" s="224">
        <v>336000</v>
      </c>
      <c r="I10" s="224">
        <v>0</v>
      </c>
      <c r="J10" s="226" t="s">
        <v>258</v>
      </c>
      <c r="K10" s="235" t="s">
        <v>259</v>
      </c>
    </row>
    <row r="11" spans="1:11" ht="12.75">
      <c r="A11" s="230">
        <v>9</v>
      </c>
      <c r="B11" s="225" t="s">
        <v>274</v>
      </c>
      <c r="C11" s="226" t="s">
        <v>275</v>
      </c>
      <c r="D11" s="224">
        <v>26400</v>
      </c>
      <c r="E11" s="224">
        <v>0</v>
      </c>
      <c r="F11" s="224">
        <v>26400</v>
      </c>
      <c r="G11" s="227">
        <v>0.2558</v>
      </c>
      <c r="H11" s="224">
        <v>264000</v>
      </c>
      <c r="I11" s="224">
        <v>0</v>
      </c>
      <c r="J11" s="226" t="s">
        <v>258</v>
      </c>
      <c r="K11" s="235" t="s">
        <v>259</v>
      </c>
    </row>
    <row r="12" spans="1:11" ht="12.75">
      <c r="A12" s="230">
        <v>10</v>
      </c>
      <c r="B12" s="225" t="s">
        <v>276</v>
      </c>
      <c r="C12" s="226" t="s">
        <v>277</v>
      </c>
      <c r="D12" s="224">
        <v>24000</v>
      </c>
      <c r="E12" s="224">
        <v>0</v>
      </c>
      <c r="F12" s="224">
        <v>24000</v>
      </c>
      <c r="G12" s="227">
        <v>0.2326</v>
      </c>
      <c r="H12" s="224">
        <v>240000</v>
      </c>
      <c r="I12" s="224">
        <v>0</v>
      </c>
      <c r="J12" s="226" t="s">
        <v>258</v>
      </c>
      <c r="K12" s="235" t="s">
        <v>259</v>
      </c>
    </row>
    <row r="13" spans="1:11" ht="12.75">
      <c r="A13" s="230">
        <v>11</v>
      </c>
      <c r="B13" s="225" t="s">
        <v>278</v>
      </c>
      <c r="C13" s="226" t="s">
        <v>279</v>
      </c>
      <c r="D13" s="224">
        <v>24000</v>
      </c>
      <c r="E13" s="224">
        <v>0</v>
      </c>
      <c r="F13" s="224">
        <v>24000</v>
      </c>
      <c r="G13" s="227">
        <v>0.2326</v>
      </c>
      <c r="H13" s="224">
        <v>240000</v>
      </c>
      <c r="I13" s="224">
        <v>0</v>
      </c>
      <c r="J13" s="226" t="s">
        <v>258</v>
      </c>
      <c r="K13" s="235" t="s">
        <v>280</v>
      </c>
    </row>
    <row r="14" spans="1:11" ht="12.75">
      <c r="A14" s="231"/>
      <c r="B14" s="232" t="s">
        <v>38</v>
      </c>
      <c r="C14" s="232"/>
      <c r="D14" s="232"/>
      <c r="E14" s="232"/>
      <c r="F14" s="232">
        <v>674400</v>
      </c>
      <c r="G14" s="232">
        <v>6.5349</v>
      </c>
      <c r="H14" s="232">
        <v>6744000</v>
      </c>
      <c r="I14" s="232">
        <v>0</v>
      </c>
      <c r="J14" s="232"/>
      <c r="K14" s="238"/>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1">
      <selection activeCell="A11" sqref="A11:IV11"/>
    </sheetView>
  </sheetViews>
  <sheetFormatPr defaultColWidth="9.33203125" defaultRowHeight="12.75"/>
  <cols>
    <col min="1" max="1" width="10.33203125" style="0" customWidth="1"/>
    <col min="2" max="2" width="29.5" style="0" customWidth="1"/>
    <col min="3" max="9" width="12.83203125" style="0" customWidth="1"/>
    <col min="10" max="11" width="15.83203125" style="0" customWidth="1"/>
    <col min="12" max="19" width="12.83203125" style="0" customWidth="1"/>
  </cols>
  <sheetData>
    <row r="1" spans="1:19" ht="18.75" customHeight="1">
      <c r="A1" s="64" t="s">
        <v>39</v>
      </c>
      <c r="B1" s="64"/>
      <c r="C1" s="64"/>
      <c r="D1" s="64"/>
      <c r="E1" s="64"/>
      <c r="F1" s="64"/>
      <c r="G1" s="64"/>
      <c r="H1" s="64"/>
      <c r="I1" s="64"/>
      <c r="J1" s="64"/>
      <c r="K1" s="64"/>
      <c r="L1" s="64"/>
      <c r="M1" s="64"/>
      <c r="N1" s="64"/>
      <c r="O1" s="64"/>
      <c r="P1" s="64"/>
      <c r="Q1" s="64"/>
      <c r="R1" s="64"/>
      <c r="S1" s="64"/>
    </row>
    <row r="2" spans="1:19" ht="35.25" customHeight="1">
      <c r="A2" s="57" t="s">
        <v>66</v>
      </c>
      <c r="B2" s="57" t="s">
        <v>65</v>
      </c>
      <c r="C2" s="57" t="s">
        <v>64</v>
      </c>
      <c r="D2" s="57" t="s">
        <v>63</v>
      </c>
      <c r="E2" s="57" t="s">
        <v>62</v>
      </c>
      <c r="F2" s="57" t="s">
        <v>61</v>
      </c>
      <c r="G2" s="57" t="s">
        <v>46</v>
      </c>
      <c r="H2" s="57" t="s">
        <v>60</v>
      </c>
      <c r="I2" s="55" t="s">
        <v>59</v>
      </c>
      <c r="J2" s="32"/>
      <c r="K2" s="32"/>
      <c r="L2" s="33"/>
      <c r="M2" s="57" t="s">
        <v>58</v>
      </c>
      <c r="N2" s="57" t="s">
        <v>50</v>
      </c>
      <c r="O2" s="55" t="s">
        <v>57</v>
      </c>
      <c r="P2" s="33"/>
      <c r="Q2" s="55" t="s">
        <v>56</v>
      </c>
      <c r="R2" s="56"/>
      <c r="S2" s="57" t="s">
        <v>55</v>
      </c>
    </row>
    <row r="3" spans="1:19" ht="15.75" customHeight="1">
      <c r="A3" s="36"/>
      <c r="B3" s="58"/>
      <c r="C3" s="36"/>
      <c r="D3" s="58"/>
      <c r="E3" s="36"/>
      <c r="F3" s="36"/>
      <c r="G3" s="58"/>
      <c r="H3" s="58"/>
      <c r="I3" s="55" t="s">
        <v>26</v>
      </c>
      <c r="J3" s="60"/>
      <c r="K3" s="56"/>
      <c r="L3" s="57" t="s">
        <v>69</v>
      </c>
      <c r="M3" s="36"/>
      <c r="N3" s="58"/>
      <c r="O3" s="57" t="s">
        <v>27</v>
      </c>
      <c r="P3" s="57" t="s">
        <v>70</v>
      </c>
      <c r="Q3" s="57" t="s">
        <v>27</v>
      </c>
      <c r="R3" s="57" t="s">
        <v>70</v>
      </c>
      <c r="S3" s="58"/>
    </row>
    <row r="4" spans="1:19" ht="99" customHeight="1">
      <c r="A4" s="61"/>
      <c r="B4" s="59"/>
      <c r="C4" s="61"/>
      <c r="D4" s="59"/>
      <c r="E4" s="61"/>
      <c r="F4" s="61"/>
      <c r="G4" s="59"/>
      <c r="H4" s="59"/>
      <c r="I4" s="11" t="s">
        <v>71</v>
      </c>
      <c r="J4" s="11" t="s">
        <v>68</v>
      </c>
      <c r="K4" s="11" t="s">
        <v>38</v>
      </c>
      <c r="L4" s="59"/>
      <c r="M4" s="61"/>
      <c r="N4" s="59"/>
      <c r="O4" s="61"/>
      <c r="P4" s="59"/>
      <c r="Q4" s="61"/>
      <c r="R4" s="59"/>
      <c r="S4" s="59"/>
    </row>
    <row r="5" spans="1:19" s="16" customFormat="1" ht="29.25" customHeight="1">
      <c r="A5" s="13" t="s">
        <v>40</v>
      </c>
      <c r="B5" s="15" t="s">
        <v>41</v>
      </c>
      <c r="C5" s="13" t="s">
        <v>42</v>
      </c>
      <c r="D5" s="15" t="s">
        <v>43</v>
      </c>
      <c r="E5" s="13" t="s">
        <v>44</v>
      </c>
      <c r="F5" s="13" t="s">
        <v>45</v>
      </c>
      <c r="G5" s="15" t="s">
        <v>67</v>
      </c>
      <c r="H5" s="15" t="s">
        <v>47</v>
      </c>
      <c r="I5" s="55" t="s">
        <v>48</v>
      </c>
      <c r="J5" s="60"/>
      <c r="K5" s="60"/>
      <c r="L5" s="56"/>
      <c r="M5" s="13" t="s">
        <v>49</v>
      </c>
      <c r="N5" s="15" t="s">
        <v>51</v>
      </c>
      <c r="O5" s="62" t="s">
        <v>52</v>
      </c>
      <c r="P5" s="63"/>
      <c r="Q5" s="62" t="s">
        <v>53</v>
      </c>
      <c r="R5" s="63"/>
      <c r="S5" s="15" t="s">
        <v>54</v>
      </c>
    </row>
    <row r="6" spans="1:19" s="16" customFormat="1" ht="20.25" customHeight="1">
      <c r="A6" s="118" t="s">
        <v>28</v>
      </c>
      <c r="B6" s="119" t="s">
        <v>29</v>
      </c>
      <c r="C6" s="120">
        <v>10</v>
      </c>
      <c r="D6" s="121">
        <v>7406400</v>
      </c>
      <c r="E6" s="121">
        <v>0</v>
      </c>
      <c r="F6" s="120"/>
      <c r="G6" s="121">
        <f>SUM(D6:F6)</f>
        <v>7406400</v>
      </c>
      <c r="H6" s="122">
        <f>(G6/(G11-G9))*100</f>
        <v>71.76744186046513</v>
      </c>
      <c r="I6" s="121">
        <v>7406400</v>
      </c>
      <c r="J6" s="122"/>
      <c r="K6" s="122">
        <f>(I6+J6)</f>
        <v>7406400</v>
      </c>
      <c r="L6" s="122">
        <f>(K6/K11)*100</f>
        <v>71.76744186046513</v>
      </c>
      <c r="M6" s="121">
        <v>0</v>
      </c>
      <c r="N6" s="123">
        <f>(G6+M6)/(G11+M11-G9)*100</f>
        <v>71.76744186046513</v>
      </c>
      <c r="O6" s="124">
        <v>2160000</v>
      </c>
      <c r="P6" s="125">
        <f>(O6/(G6))*100</f>
        <v>29.16396629941672</v>
      </c>
      <c r="Q6" s="124">
        <v>0</v>
      </c>
      <c r="R6" s="125"/>
      <c r="S6" s="126">
        <v>7406400</v>
      </c>
    </row>
    <row r="7" spans="1:19" s="16" customFormat="1" ht="18" customHeight="1">
      <c r="A7" s="118" t="s">
        <v>30</v>
      </c>
      <c r="B7" s="119" t="s">
        <v>31</v>
      </c>
      <c r="C7" s="120">
        <v>202</v>
      </c>
      <c r="D7" s="121">
        <v>2913600</v>
      </c>
      <c r="E7" s="121">
        <v>0</v>
      </c>
      <c r="F7" s="120"/>
      <c r="G7" s="121">
        <f>SUM(D7:F7)</f>
        <v>2913600</v>
      </c>
      <c r="H7" s="122">
        <f>(G7/(G11-G9))*100</f>
        <v>28.232558139534884</v>
      </c>
      <c r="I7" s="121">
        <v>2913600</v>
      </c>
      <c r="J7" s="122"/>
      <c r="K7" s="122">
        <f>(I7+J7)</f>
        <v>2913600</v>
      </c>
      <c r="L7" s="122">
        <f>(K7/K11)*100</f>
        <v>28.232558139534884</v>
      </c>
      <c r="M7" s="121">
        <v>0</v>
      </c>
      <c r="N7" s="123">
        <f>(G7+M7)/(G11+M11-G9)*100</f>
        <v>28.232558139534884</v>
      </c>
      <c r="O7" s="124">
        <v>0</v>
      </c>
      <c r="P7" s="127"/>
      <c r="Q7" s="124">
        <v>76800</v>
      </c>
      <c r="R7" s="125">
        <f>(Q7/(G7))*100</f>
        <v>2.6359143327841847</v>
      </c>
      <c r="S7" s="128">
        <v>2913599</v>
      </c>
    </row>
    <row r="8" spans="1:19" ht="18.75" customHeight="1">
      <c r="A8" s="14" t="s">
        <v>32</v>
      </c>
      <c r="B8" s="12" t="s">
        <v>33</v>
      </c>
      <c r="C8" s="23"/>
      <c r="D8" s="23"/>
      <c r="E8" s="23"/>
      <c r="F8" s="23"/>
      <c r="G8" s="23">
        <f>SUM(D8:F8)</f>
        <v>0</v>
      </c>
      <c r="H8" s="23"/>
      <c r="I8" s="23"/>
      <c r="J8" s="23"/>
      <c r="K8" s="23"/>
      <c r="L8" s="23"/>
      <c r="M8" s="23"/>
      <c r="N8" s="22"/>
      <c r="O8" s="24"/>
      <c r="P8" s="24"/>
      <c r="Q8" s="28"/>
      <c r="R8" s="28"/>
      <c r="S8" s="25"/>
    </row>
    <row r="9" spans="1:19" s="16" customFormat="1" ht="17.25" customHeight="1">
      <c r="A9" s="118" t="s">
        <v>34</v>
      </c>
      <c r="B9" s="119" t="s">
        <v>35</v>
      </c>
      <c r="C9" s="120">
        <v>0</v>
      </c>
      <c r="D9" s="121"/>
      <c r="E9" s="121"/>
      <c r="F9" s="121">
        <v>0</v>
      </c>
      <c r="G9" s="121">
        <f>SUM(D9:F9)</f>
        <v>0</v>
      </c>
      <c r="H9" s="120"/>
      <c r="I9" s="121">
        <v>0</v>
      </c>
      <c r="J9" s="122"/>
      <c r="K9" s="121">
        <f>(I9+J9)</f>
        <v>0</v>
      </c>
      <c r="L9" s="122">
        <f>(K9/K11)*100</f>
        <v>0</v>
      </c>
      <c r="M9" s="120"/>
      <c r="N9" s="123"/>
      <c r="O9" s="124">
        <v>0</v>
      </c>
      <c r="P9" s="127"/>
      <c r="Q9" s="124">
        <v>0</v>
      </c>
      <c r="R9" s="125"/>
      <c r="S9" s="128">
        <v>0</v>
      </c>
    </row>
    <row r="10" spans="1:19" s="16" customFormat="1" ht="20.25" customHeight="1">
      <c r="A10" s="118" t="s">
        <v>36</v>
      </c>
      <c r="B10" s="119" t="s">
        <v>37</v>
      </c>
      <c r="C10" s="120">
        <v>0</v>
      </c>
      <c r="D10" s="129">
        <v>0</v>
      </c>
      <c r="E10" s="121">
        <v>0</v>
      </c>
      <c r="F10" s="121"/>
      <c r="G10" s="121">
        <f>SUM(D10:F10)</f>
        <v>0</v>
      </c>
      <c r="H10" s="122">
        <f>(G10/(G11-G9))*100</f>
        <v>0</v>
      </c>
      <c r="I10" s="129">
        <v>0</v>
      </c>
      <c r="J10" s="122"/>
      <c r="K10" s="121">
        <f>(I10+J10)</f>
        <v>0</v>
      </c>
      <c r="L10" s="122">
        <f>(K10/K11)*100</f>
        <v>0</v>
      </c>
      <c r="M10" s="120">
        <v>0</v>
      </c>
      <c r="N10" s="123">
        <f>(G10+M10)/(G11+M11-G9)*100</f>
        <v>0</v>
      </c>
      <c r="O10" s="127">
        <v>0</v>
      </c>
      <c r="P10" s="127"/>
      <c r="Q10" s="127">
        <v>0</v>
      </c>
      <c r="R10" s="125"/>
      <c r="S10" s="128">
        <v>0</v>
      </c>
    </row>
    <row r="11" spans="1:19" s="138" customFormat="1" ht="18" customHeight="1">
      <c r="A11" s="130"/>
      <c r="B11" s="130" t="s">
        <v>38</v>
      </c>
      <c r="C11" s="131">
        <f>SUM(C6:C10)</f>
        <v>212</v>
      </c>
      <c r="D11" s="132">
        <f>SUM(D6:D10)</f>
        <v>10320000</v>
      </c>
      <c r="E11" s="132">
        <f>SUM(E6:E10)</f>
        <v>0</v>
      </c>
      <c r="F11" s="131">
        <f>SUM(F6:F10)</f>
        <v>0</v>
      </c>
      <c r="G11" s="132">
        <f>SUM(G6:G10)</f>
        <v>10320000</v>
      </c>
      <c r="H11" s="133">
        <f>SUM(H6:H10)</f>
        <v>100.00000000000001</v>
      </c>
      <c r="I11" s="132">
        <f>SUM(I6:I10)</f>
        <v>10320000</v>
      </c>
      <c r="J11" s="133">
        <f>SUM(J6:J10)</f>
        <v>0</v>
      </c>
      <c r="K11" s="133">
        <f>SUM(K6:K10)</f>
        <v>10320000</v>
      </c>
      <c r="L11" s="133">
        <f>SUM(L6:L10)</f>
        <v>100.00000000000001</v>
      </c>
      <c r="M11" s="132">
        <f>SUM(M6:M10)</f>
        <v>0</v>
      </c>
      <c r="N11" s="134">
        <f>SUM(N6:N10)</f>
        <v>100.00000000000001</v>
      </c>
      <c r="O11" s="135">
        <f>SUM(O6:O10)</f>
        <v>2160000</v>
      </c>
      <c r="P11" s="136">
        <f>SUM(P6:P10)</f>
        <v>29.16396629941672</v>
      </c>
      <c r="Q11" s="135">
        <f>SUM(Q6:Q10)</f>
        <v>76800</v>
      </c>
      <c r="R11" s="136">
        <f>SUM(R6:R10)</f>
        <v>2.6359143327841847</v>
      </c>
      <c r="S11" s="137">
        <f>SUM(S6:S10)</f>
        <v>10319999</v>
      </c>
    </row>
  </sheetData>
  <sheetProtection/>
  <mergeCells count="24">
    <mergeCell ref="G2:G4"/>
    <mergeCell ref="H2:H4"/>
    <mergeCell ref="I2:L2"/>
    <mergeCell ref="M2:M4"/>
    <mergeCell ref="I5:L5"/>
    <mergeCell ref="O5:P5"/>
    <mergeCell ref="Q5:R5"/>
    <mergeCell ref="A1:S1"/>
    <mergeCell ref="A2:A4"/>
    <mergeCell ref="B2:B4"/>
    <mergeCell ref="C2:C4"/>
    <mergeCell ref="D2:D4"/>
    <mergeCell ref="E2:E4"/>
    <mergeCell ref="F2:F4"/>
    <mergeCell ref="Q2:R2"/>
    <mergeCell ref="S2:S4"/>
    <mergeCell ref="I3:K3"/>
    <mergeCell ref="L3:L4"/>
    <mergeCell ref="O3:O4"/>
    <mergeCell ref="P3:P4"/>
    <mergeCell ref="Q3:Q4"/>
    <mergeCell ref="R3:R4"/>
    <mergeCell ref="N2:N4"/>
    <mergeCell ref="O2:P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29"/>
  <sheetViews>
    <sheetView zoomScalePageLayoutView="0" workbookViewId="0" topLeftCell="A1">
      <selection activeCell="F6" sqref="F6:U29"/>
    </sheetView>
  </sheetViews>
  <sheetFormatPr defaultColWidth="9.33203125" defaultRowHeight="12.75"/>
  <cols>
    <col min="1" max="2" width="5.33203125" style="21" customWidth="1"/>
    <col min="3" max="3" width="40.83203125" style="10" customWidth="1"/>
    <col min="4" max="4" width="16.5" style="26" customWidth="1"/>
    <col min="5" max="5" width="8.83203125" style="142" customWidth="1"/>
    <col min="6" max="9" width="15.83203125" style="142" customWidth="1"/>
    <col min="10" max="10" width="15.83203125" style="27" customWidth="1"/>
    <col min="11" max="13" width="15.83203125" style="142" customWidth="1"/>
    <col min="14" max="14" width="15.83203125" style="27" customWidth="1"/>
    <col min="15" max="15" width="15.83203125" style="142" customWidth="1"/>
    <col min="16" max="16" width="15.83203125" style="27" customWidth="1"/>
    <col min="17" max="17" width="15.83203125" style="142" customWidth="1"/>
    <col min="18" max="18" width="15.83203125" style="27" customWidth="1"/>
    <col min="19" max="19" width="15.83203125" style="142" customWidth="1"/>
    <col min="20" max="20" width="15.83203125" style="27" customWidth="1"/>
    <col min="21" max="21" width="15.83203125" style="142" customWidth="1"/>
    <col min="22" max="16384" width="9.33203125" style="21" customWidth="1"/>
  </cols>
  <sheetData>
    <row r="1" spans="1:21" ht="21" customHeight="1">
      <c r="A1" s="72" t="s">
        <v>72</v>
      </c>
      <c r="B1" s="72"/>
      <c r="C1" s="72"/>
      <c r="D1" s="72"/>
      <c r="E1" s="72"/>
      <c r="F1" s="72"/>
      <c r="G1" s="72"/>
      <c r="H1" s="72"/>
      <c r="I1" s="72"/>
      <c r="J1" s="72"/>
      <c r="K1" s="72"/>
      <c r="L1" s="72"/>
      <c r="M1" s="72"/>
      <c r="N1" s="72"/>
      <c r="O1" s="72"/>
      <c r="P1" s="72"/>
      <c r="Q1" s="72"/>
      <c r="R1" s="72"/>
      <c r="S1" s="72"/>
      <c r="T1" s="72"/>
      <c r="U1" s="72"/>
    </row>
    <row r="2" spans="1:21" ht="66" customHeight="1">
      <c r="A2" s="73"/>
      <c r="B2" s="74"/>
      <c r="C2" s="80" t="s">
        <v>77</v>
      </c>
      <c r="D2" s="83" t="s">
        <v>78</v>
      </c>
      <c r="E2" s="139" t="s">
        <v>100</v>
      </c>
      <c r="F2" s="139" t="s">
        <v>63</v>
      </c>
      <c r="G2" s="139" t="s">
        <v>79</v>
      </c>
      <c r="H2" s="139" t="s">
        <v>80</v>
      </c>
      <c r="I2" s="139" t="s">
        <v>81</v>
      </c>
      <c r="J2" s="34" t="s">
        <v>86</v>
      </c>
      <c r="K2" s="68" t="s">
        <v>83</v>
      </c>
      <c r="L2" s="70"/>
      <c r="M2" s="70"/>
      <c r="N2" s="69"/>
      <c r="O2" s="139" t="s">
        <v>58</v>
      </c>
      <c r="P2" s="34" t="s">
        <v>85</v>
      </c>
      <c r="Q2" s="68" t="s">
        <v>57</v>
      </c>
      <c r="R2" s="69"/>
      <c r="S2" s="68" t="s">
        <v>56</v>
      </c>
      <c r="T2" s="69"/>
      <c r="U2" s="139" t="s">
        <v>84</v>
      </c>
    </row>
    <row r="3" spans="1:21" ht="27" customHeight="1">
      <c r="A3" s="75"/>
      <c r="B3" s="76"/>
      <c r="C3" s="81"/>
      <c r="D3" s="84"/>
      <c r="E3" s="140"/>
      <c r="F3" s="140"/>
      <c r="G3" s="140"/>
      <c r="H3" s="140"/>
      <c r="I3" s="140"/>
      <c r="J3" s="71"/>
      <c r="K3" s="143" t="s">
        <v>26</v>
      </c>
      <c r="L3" s="144"/>
      <c r="M3" s="145"/>
      <c r="N3" s="34" t="s">
        <v>73</v>
      </c>
      <c r="O3" s="140"/>
      <c r="P3" s="71"/>
      <c r="Q3" s="139" t="s">
        <v>27</v>
      </c>
      <c r="R3" s="34" t="s">
        <v>70</v>
      </c>
      <c r="S3" s="139" t="s">
        <v>27</v>
      </c>
      <c r="T3" s="66" t="s">
        <v>76</v>
      </c>
      <c r="U3" s="140"/>
    </row>
    <row r="4" spans="1:21" ht="69" customHeight="1">
      <c r="A4" s="77"/>
      <c r="B4" s="78"/>
      <c r="C4" s="82"/>
      <c r="D4" s="85"/>
      <c r="E4" s="141"/>
      <c r="F4" s="141"/>
      <c r="G4" s="141"/>
      <c r="H4" s="141"/>
      <c r="I4" s="141"/>
      <c r="J4" s="65"/>
      <c r="K4" s="146" t="s">
        <v>74</v>
      </c>
      <c r="L4" s="146" t="s">
        <v>75</v>
      </c>
      <c r="M4" s="146" t="s">
        <v>38</v>
      </c>
      <c r="N4" s="65"/>
      <c r="O4" s="141"/>
      <c r="P4" s="65"/>
      <c r="Q4" s="141"/>
      <c r="R4" s="65"/>
      <c r="S4" s="141"/>
      <c r="T4" s="67"/>
      <c r="U4" s="141"/>
    </row>
    <row r="5" spans="1:21" s="26" customFormat="1" ht="18.75" customHeight="1">
      <c r="A5" s="157"/>
      <c r="B5" s="158"/>
      <c r="C5" s="159" t="s">
        <v>40</v>
      </c>
      <c r="D5" s="160" t="s">
        <v>41</v>
      </c>
      <c r="E5" s="161" t="s">
        <v>42</v>
      </c>
      <c r="F5" s="162" t="s">
        <v>43</v>
      </c>
      <c r="G5" s="161" t="s">
        <v>44</v>
      </c>
      <c r="H5" s="161" t="s">
        <v>45</v>
      </c>
      <c r="I5" s="162" t="s">
        <v>87</v>
      </c>
      <c r="J5" s="163" t="s">
        <v>47</v>
      </c>
      <c r="K5" s="164" t="s">
        <v>48</v>
      </c>
      <c r="L5" s="165"/>
      <c r="M5" s="165"/>
      <c r="N5" s="166"/>
      <c r="O5" s="161" t="s">
        <v>49</v>
      </c>
      <c r="P5" s="163" t="s">
        <v>51</v>
      </c>
      <c r="Q5" s="167" t="s">
        <v>52</v>
      </c>
      <c r="R5" s="168"/>
      <c r="S5" s="167" t="s">
        <v>53</v>
      </c>
      <c r="T5" s="168"/>
      <c r="U5" s="162" t="s">
        <v>54</v>
      </c>
    </row>
    <row r="6" spans="1:21" s="147" customFormat="1" ht="19.5" customHeight="1">
      <c r="A6" s="150">
        <v>1</v>
      </c>
      <c r="B6" s="150"/>
      <c r="C6" s="151" t="s">
        <v>129</v>
      </c>
      <c r="D6" s="151"/>
      <c r="E6" s="152"/>
      <c r="F6" s="152"/>
      <c r="G6" s="152"/>
      <c r="H6" s="152"/>
      <c r="I6" s="152"/>
      <c r="J6" s="153"/>
      <c r="K6" s="152"/>
      <c r="L6" s="152"/>
      <c r="M6" s="152"/>
      <c r="N6" s="153"/>
      <c r="O6" s="152"/>
      <c r="P6" s="153"/>
      <c r="Q6" s="155"/>
      <c r="R6" s="156"/>
      <c r="S6" s="155"/>
      <c r="T6" s="156"/>
      <c r="U6" s="154"/>
    </row>
    <row r="7" spans="1:21" s="148" customFormat="1" ht="19.5" customHeight="1">
      <c r="A7" s="169"/>
      <c r="B7" s="170" t="s">
        <v>130</v>
      </c>
      <c r="C7" s="170" t="s">
        <v>131</v>
      </c>
      <c r="D7" s="170"/>
      <c r="E7" s="171">
        <v>10</v>
      </c>
      <c r="F7" s="171">
        <f>SUM(F8:F17)</f>
        <v>7406400</v>
      </c>
      <c r="G7" s="171">
        <f>SUM(G8:G17)</f>
        <v>0</v>
      </c>
      <c r="H7" s="171">
        <f>SUM(H8:H17)</f>
        <v>0</v>
      </c>
      <c r="I7" s="171">
        <f>F7+G7+H7</f>
        <v>7406400</v>
      </c>
      <c r="J7" s="172">
        <f>(I7/('Table I'!G11-'Table I'!G9)*100)</f>
        <v>71.76744186046513</v>
      </c>
      <c r="K7" s="171">
        <f>SUM(K8:K17)</f>
        <v>7406400</v>
      </c>
      <c r="L7" s="171">
        <f>SUM(L8:L17)</f>
        <v>0</v>
      </c>
      <c r="M7" s="171">
        <f>K7+L7</f>
        <v>7406400</v>
      </c>
      <c r="N7" s="172">
        <f>(M7)/'Table I'!K11*100</f>
        <v>71.76744186046513</v>
      </c>
      <c r="O7" s="171">
        <f>SUM(O8:O17)</f>
        <v>0</v>
      </c>
      <c r="P7" s="172">
        <f>(O7+I7)/(O29+'Table I'!G11-'Table I'!G9)*100</f>
        <v>71.76744186046513</v>
      </c>
      <c r="Q7" s="171">
        <f>SUM(Q8:Q17)</f>
        <v>2160000</v>
      </c>
      <c r="R7" s="172">
        <f>(Q7)/'Table I'!G6*100</f>
        <v>29.16396629941672</v>
      </c>
      <c r="S7" s="171">
        <f>SUM(S8:S17)</f>
        <v>0</v>
      </c>
      <c r="T7" s="172">
        <f>(S7)/'Table I'!G6*100</f>
        <v>0</v>
      </c>
      <c r="U7" s="171">
        <f>SUM(U8:U17)</f>
        <v>7406400</v>
      </c>
    </row>
    <row r="8" spans="1:21" ht="19.5" customHeight="1">
      <c r="A8" s="173"/>
      <c r="B8" s="174"/>
      <c r="C8" s="174" t="s">
        <v>132</v>
      </c>
      <c r="D8" s="174" t="s">
        <v>133</v>
      </c>
      <c r="E8" s="175"/>
      <c r="F8" s="175">
        <v>1634364</v>
      </c>
      <c r="G8" s="175">
        <v>0</v>
      </c>
      <c r="H8" s="175"/>
      <c r="I8" s="175">
        <f>F8+G8+H8</f>
        <v>1634364</v>
      </c>
      <c r="J8" s="176">
        <f>(I8/('Table I'!G11-'Table I'!G9)*100)</f>
        <v>15.83686046511628</v>
      </c>
      <c r="K8" s="175">
        <v>1634364</v>
      </c>
      <c r="L8" s="175"/>
      <c r="M8" s="175">
        <f>K8+L8</f>
        <v>1634364</v>
      </c>
      <c r="N8" s="176">
        <f>(M8)/'Table I'!K11*100</f>
        <v>15.83686046511628</v>
      </c>
      <c r="O8" s="175">
        <v>0</v>
      </c>
      <c r="P8" s="176">
        <f>(O8+I8)/(O29+'Table I'!G11-'Table I'!G9)*100</f>
        <v>15.83686046511628</v>
      </c>
      <c r="Q8" s="175">
        <v>432000</v>
      </c>
      <c r="R8" s="176">
        <f>(Q8)/'Table I'!G6*100</f>
        <v>5.832793259883344</v>
      </c>
      <c r="S8" s="175">
        <v>0</v>
      </c>
      <c r="T8" s="176">
        <f>(S8)/'Table I'!G6*100</f>
        <v>0</v>
      </c>
      <c r="U8" s="175">
        <v>1634364</v>
      </c>
    </row>
    <row r="9" spans="1:21" ht="19.5" customHeight="1">
      <c r="A9" s="173"/>
      <c r="B9" s="174"/>
      <c r="C9" s="174" t="s">
        <v>134</v>
      </c>
      <c r="D9" s="174" t="s">
        <v>135</v>
      </c>
      <c r="E9" s="175"/>
      <c r="F9" s="175">
        <v>1601964</v>
      </c>
      <c r="G9" s="175">
        <v>0</v>
      </c>
      <c r="H9" s="175"/>
      <c r="I9" s="175">
        <f>F9+G9+H9</f>
        <v>1601964</v>
      </c>
      <c r="J9" s="176">
        <f>(I9/('Table I'!G11-'Table I'!G9)*100)</f>
        <v>15.522906976744185</v>
      </c>
      <c r="K9" s="175">
        <v>1601964</v>
      </c>
      <c r="L9" s="175"/>
      <c r="M9" s="175">
        <f>K9+L9</f>
        <v>1601964</v>
      </c>
      <c r="N9" s="176">
        <f>(M9)/'Table I'!K11*100</f>
        <v>15.522906976744185</v>
      </c>
      <c r="O9" s="175">
        <v>0</v>
      </c>
      <c r="P9" s="176">
        <f>(O9+I9)/(O29+'Table I'!G11-'Table I'!G9)*100</f>
        <v>15.522906976744185</v>
      </c>
      <c r="Q9" s="175">
        <v>432000</v>
      </c>
      <c r="R9" s="176">
        <f>(Q9)/'Table I'!G6*100</f>
        <v>5.832793259883344</v>
      </c>
      <c r="S9" s="175">
        <v>0</v>
      </c>
      <c r="T9" s="176">
        <f>(S9)/'Table I'!G6*100</f>
        <v>0</v>
      </c>
      <c r="U9" s="175">
        <v>1601964</v>
      </c>
    </row>
    <row r="10" spans="1:21" ht="19.5" customHeight="1">
      <c r="A10" s="173"/>
      <c r="B10" s="174"/>
      <c r="C10" s="174" t="s">
        <v>136</v>
      </c>
      <c r="D10" s="174" t="s">
        <v>137</v>
      </c>
      <c r="E10" s="175"/>
      <c r="F10" s="175">
        <v>1429164</v>
      </c>
      <c r="G10" s="175">
        <v>0</v>
      </c>
      <c r="H10" s="175"/>
      <c r="I10" s="175">
        <f>F10+G10+H10</f>
        <v>1429164</v>
      </c>
      <c r="J10" s="176">
        <f>(I10/('Table I'!G11-'Table I'!G9)*100)</f>
        <v>13.848488372093023</v>
      </c>
      <c r="K10" s="175">
        <v>1429164</v>
      </c>
      <c r="L10" s="175"/>
      <c r="M10" s="175">
        <f>K10+L10</f>
        <v>1429164</v>
      </c>
      <c r="N10" s="176">
        <f>(M10)/'Table I'!K11*100</f>
        <v>13.848488372093023</v>
      </c>
      <c r="O10" s="175">
        <v>0</v>
      </c>
      <c r="P10" s="176">
        <f>(O10+I10)/(O29+'Table I'!G11-'Table I'!G9)*100</f>
        <v>13.848488372093023</v>
      </c>
      <c r="Q10" s="175">
        <v>432000</v>
      </c>
      <c r="R10" s="176">
        <f>(Q10)/'Table I'!G6*100</f>
        <v>5.832793259883344</v>
      </c>
      <c r="S10" s="175">
        <v>0</v>
      </c>
      <c r="T10" s="176">
        <f>(S10)/'Table I'!G6*100</f>
        <v>0</v>
      </c>
      <c r="U10" s="175">
        <v>1429164</v>
      </c>
    </row>
    <row r="11" spans="1:21" ht="19.5" customHeight="1">
      <c r="A11" s="173"/>
      <c r="B11" s="174"/>
      <c r="C11" s="174" t="s">
        <v>138</v>
      </c>
      <c r="D11" s="174" t="s">
        <v>139</v>
      </c>
      <c r="E11" s="175"/>
      <c r="F11" s="175">
        <v>1349964</v>
      </c>
      <c r="G11" s="175">
        <v>0</v>
      </c>
      <c r="H11" s="175"/>
      <c r="I11" s="175">
        <f>F11+G11+H11</f>
        <v>1349964</v>
      </c>
      <c r="J11" s="176">
        <f>(I11/('Table I'!G11-'Table I'!G9)*100)</f>
        <v>13.081046511627905</v>
      </c>
      <c r="K11" s="175">
        <v>1349964</v>
      </c>
      <c r="L11" s="175"/>
      <c r="M11" s="175">
        <f>K11+L11</f>
        <v>1349964</v>
      </c>
      <c r="N11" s="176">
        <f>(M11)/'Table I'!K11*100</f>
        <v>13.081046511627905</v>
      </c>
      <c r="O11" s="175">
        <v>0</v>
      </c>
      <c r="P11" s="176">
        <f>(O11+I11)/(O29+'Table I'!G11-'Table I'!G9)*100</f>
        <v>13.081046511627905</v>
      </c>
      <c r="Q11" s="175">
        <v>432000</v>
      </c>
      <c r="R11" s="176">
        <f>(Q11)/'Table I'!G6*100</f>
        <v>5.832793259883344</v>
      </c>
      <c r="S11" s="175">
        <v>0</v>
      </c>
      <c r="T11" s="176">
        <f>(S11)/'Table I'!G6*100</f>
        <v>0</v>
      </c>
      <c r="U11" s="175">
        <v>1349964</v>
      </c>
    </row>
    <row r="12" spans="1:21" ht="19.5" customHeight="1">
      <c r="A12" s="173"/>
      <c r="B12" s="174"/>
      <c r="C12" s="174" t="s">
        <v>140</v>
      </c>
      <c r="D12" s="174" t="s">
        <v>141</v>
      </c>
      <c r="E12" s="175"/>
      <c r="F12" s="175">
        <v>1184400</v>
      </c>
      <c r="G12" s="175">
        <v>0</v>
      </c>
      <c r="H12" s="175"/>
      <c r="I12" s="175">
        <f>F12+G12+H12</f>
        <v>1184400</v>
      </c>
      <c r="J12" s="176">
        <f>(I12/('Table I'!G11-'Table I'!G9)*100)</f>
        <v>11.476744186046512</v>
      </c>
      <c r="K12" s="175">
        <v>1184400</v>
      </c>
      <c r="L12" s="175"/>
      <c r="M12" s="175">
        <f>K12+L12</f>
        <v>1184400</v>
      </c>
      <c r="N12" s="176">
        <f>(M12)/'Table I'!K11*100</f>
        <v>11.476744186046512</v>
      </c>
      <c r="O12" s="175">
        <v>0</v>
      </c>
      <c r="P12" s="176">
        <f>(O12+I12)/(O29+'Table I'!G11-'Table I'!G9)*100</f>
        <v>11.476744186046512</v>
      </c>
      <c r="Q12" s="175">
        <v>432000</v>
      </c>
      <c r="R12" s="176">
        <f>(Q12)/'Table I'!G6*100</f>
        <v>5.832793259883344</v>
      </c>
      <c r="S12" s="175">
        <v>0</v>
      </c>
      <c r="T12" s="176">
        <f>(S12)/'Table I'!G6*100</f>
        <v>0</v>
      </c>
      <c r="U12" s="175">
        <v>1184400</v>
      </c>
    </row>
    <row r="13" spans="1:21" ht="19.5" customHeight="1">
      <c r="A13" s="173"/>
      <c r="B13" s="174"/>
      <c r="C13" s="174" t="s">
        <v>142</v>
      </c>
      <c r="D13" s="174" t="s">
        <v>143</v>
      </c>
      <c r="E13" s="175"/>
      <c r="F13" s="175">
        <v>60036</v>
      </c>
      <c r="G13" s="175">
        <v>0</v>
      </c>
      <c r="H13" s="175"/>
      <c r="I13" s="175">
        <f>F13+G13+H13</f>
        <v>60036</v>
      </c>
      <c r="J13" s="176">
        <f>(I13/('Table I'!G11-'Table I'!G9)*100)</f>
        <v>0.5817441860465117</v>
      </c>
      <c r="K13" s="175">
        <v>60036</v>
      </c>
      <c r="L13" s="175"/>
      <c r="M13" s="175">
        <f>K13+L13</f>
        <v>60036</v>
      </c>
      <c r="N13" s="176">
        <f>(M13)/'Table I'!K11*100</f>
        <v>0.5817441860465117</v>
      </c>
      <c r="O13" s="175">
        <v>0</v>
      </c>
      <c r="P13" s="176">
        <f>(O13+I13)/(O29+'Table I'!G11-'Table I'!G9)*100</f>
        <v>0.5817441860465117</v>
      </c>
      <c r="Q13" s="175">
        <v>0</v>
      </c>
      <c r="R13" s="176">
        <f>(Q13)/'Table I'!G6*100</f>
        <v>0</v>
      </c>
      <c r="S13" s="175">
        <v>0</v>
      </c>
      <c r="T13" s="176">
        <f>(S13)/'Table I'!G6*100</f>
        <v>0</v>
      </c>
      <c r="U13" s="175">
        <v>60036</v>
      </c>
    </row>
    <row r="14" spans="1:21" ht="19.5" customHeight="1">
      <c r="A14" s="173"/>
      <c r="B14" s="174"/>
      <c r="C14" s="174" t="s">
        <v>144</v>
      </c>
      <c r="D14" s="174" t="s">
        <v>145</v>
      </c>
      <c r="E14" s="175"/>
      <c r="F14" s="175">
        <v>57636</v>
      </c>
      <c r="G14" s="175">
        <v>0</v>
      </c>
      <c r="H14" s="175"/>
      <c r="I14" s="175">
        <f>F14+G14+H14</f>
        <v>57636</v>
      </c>
      <c r="J14" s="176">
        <f>(I14/('Table I'!G11-'Table I'!G9)*100)</f>
        <v>0.5584883720930233</v>
      </c>
      <c r="K14" s="175">
        <v>57636</v>
      </c>
      <c r="L14" s="175"/>
      <c r="M14" s="175">
        <f>K14+L14</f>
        <v>57636</v>
      </c>
      <c r="N14" s="176">
        <f>(M14)/'Table I'!K11*100</f>
        <v>0.5584883720930233</v>
      </c>
      <c r="O14" s="175">
        <v>0</v>
      </c>
      <c r="P14" s="176">
        <f>(O14+I14)/(O29+'Table I'!G11-'Table I'!G9)*100</f>
        <v>0.5584883720930233</v>
      </c>
      <c r="Q14" s="175">
        <v>0</v>
      </c>
      <c r="R14" s="176">
        <f>(Q14)/'Table I'!G6*100</f>
        <v>0</v>
      </c>
      <c r="S14" s="175">
        <v>0</v>
      </c>
      <c r="T14" s="176">
        <f>(S14)/'Table I'!G6*100</f>
        <v>0</v>
      </c>
      <c r="U14" s="175">
        <v>57636</v>
      </c>
    </row>
    <row r="15" spans="1:21" ht="19.5" customHeight="1">
      <c r="A15" s="173"/>
      <c r="B15" s="174"/>
      <c r="C15" s="174" t="s">
        <v>146</v>
      </c>
      <c r="D15" s="174" t="s">
        <v>147</v>
      </c>
      <c r="E15" s="175"/>
      <c r="F15" s="175">
        <v>38436</v>
      </c>
      <c r="G15" s="175">
        <v>0</v>
      </c>
      <c r="H15" s="175"/>
      <c r="I15" s="175">
        <f>F15+G15+H15</f>
        <v>38436</v>
      </c>
      <c r="J15" s="176">
        <f>(I15/('Table I'!G11-'Table I'!G9)*100)</f>
        <v>0.3724418604651163</v>
      </c>
      <c r="K15" s="175">
        <v>38436</v>
      </c>
      <c r="L15" s="175"/>
      <c r="M15" s="175">
        <f>K15+L15</f>
        <v>38436</v>
      </c>
      <c r="N15" s="176">
        <f>(M15)/'Table I'!K11*100</f>
        <v>0.3724418604651163</v>
      </c>
      <c r="O15" s="175">
        <v>0</v>
      </c>
      <c r="P15" s="176">
        <f>(O15+I15)/(O29+'Table I'!G11-'Table I'!G9)*100</f>
        <v>0.3724418604651163</v>
      </c>
      <c r="Q15" s="175">
        <v>0</v>
      </c>
      <c r="R15" s="176">
        <f>(Q15)/'Table I'!G6*100</f>
        <v>0</v>
      </c>
      <c r="S15" s="175">
        <v>0</v>
      </c>
      <c r="T15" s="176">
        <f>(S15)/'Table I'!G6*100</f>
        <v>0</v>
      </c>
      <c r="U15" s="175">
        <v>38436</v>
      </c>
    </row>
    <row r="16" spans="1:21" ht="19.5" customHeight="1">
      <c r="A16" s="173"/>
      <c r="B16" s="174"/>
      <c r="C16" s="174" t="s">
        <v>148</v>
      </c>
      <c r="D16" s="174" t="s">
        <v>149</v>
      </c>
      <c r="E16" s="175"/>
      <c r="F16" s="175">
        <v>26436</v>
      </c>
      <c r="G16" s="175">
        <v>0</v>
      </c>
      <c r="H16" s="175"/>
      <c r="I16" s="175">
        <f>F16+G16+H16</f>
        <v>26436</v>
      </c>
      <c r="J16" s="176">
        <f>(I16/('Table I'!G11-'Table I'!G9)*100)</f>
        <v>0.2561627906976744</v>
      </c>
      <c r="K16" s="175">
        <v>26436</v>
      </c>
      <c r="L16" s="175"/>
      <c r="M16" s="175">
        <f>K16+L16</f>
        <v>26436</v>
      </c>
      <c r="N16" s="176">
        <f>(M16)/'Table I'!K11*100</f>
        <v>0.2561627906976744</v>
      </c>
      <c r="O16" s="175">
        <v>0</v>
      </c>
      <c r="P16" s="176">
        <f>(O16+I16)/(O29+'Table I'!G11-'Table I'!G9)*100</f>
        <v>0.2561627906976744</v>
      </c>
      <c r="Q16" s="175">
        <v>0</v>
      </c>
      <c r="R16" s="176">
        <f>(Q16)/'Table I'!G6*100</f>
        <v>0</v>
      </c>
      <c r="S16" s="175">
        <v>0</v>
      </c>
      <c r="T16" s="176">
        <f>(S16)/'Table I'!G6*100</f>
        <v>0</v>
      </c>
      <c r="U16" s="175">
        <v>26436</v>
      </c>
    </row>
    <row r="17" spans="1:21" ht="19.5" customHeight="1">
      <c r="A17" s="173"/>
      <c r="B17" s="174"/>
      <c r="C17" s="174" t="s">
        <v>150</v>
      </c>
      <c r="D17" s="174" t="s">
        <v>151</v>
      </c>
      <c r="E17" s="175"/>
      <c r="F17" s="175">
        <v>24000</v>
      </c>
      <c r="G17" s="175">
        <v>0</v>
      </c>
      <c r="H17" s="175"/>
      <c r="I17" s="175">
        <f>F17+G17+H17</f>
        <v>24000</v>
      </c>
      <c r="J17" s="176">
        <f>(I17/('Table I'!G11-'Table I'!G9)*100)</f>
        <v>0.23255813953488372</v>
      </c>
      <c r="K17" s="175">
        <v>24000</v>
      </c>
      <c r="L17" s="175"/>
      <c r="M17" s="175">
        <f>K17+L17</f>
        <v>24000</v>
      </c>
      <c r="N17" s="176">
        <f>(M17)/'Table I'!K11*100</f>
        <v>0.23255813953488372</v>
      </c>
      <c r="O17" s="175">
        <v>0</v>
      </c>
      <c r="P17" s="176">
        <f>(O17+I17)/(O29+'Table I'!G11-'Table I'!G9)*100</f>
        <v>0.23255813953488372</v>
      </c>
      <c r="Q17" s="175">
        <v>0</v>
      </c>
      <c r="R17" s="176">
        <f>(Q17)/'Table I'!G6*100</f>
        <v>0</v>
      </c>
      <c r="S17" s="175">
        <v>0</v>
      </c>
      <c r="T17" s="176">
        <f>(S17)/'Table I'!G6*100</f>
        <v>0</v>
      </c>
      <c r="U17" s="175">
        <v>24000</v>
      </c>
    </row>
    <row r="18" spans="1:21" s="148" customFormat="1" ht="19.5" customHeight="1">
      <c r="A18" s="169"/>
      <c r="B18" s="170" t="s">
        <v>152</v>
      </c>
      <c r="C18" s="170" t="s">
        <v>153</v>
      </c>
      <c r="D18" s="170"/>
      <c r="E18" s="171">
        <v>0</v>
      </c>
      <c r="F18" s="171">
        <v>0</v>
      </c>
      <c r="G18" s="171">
        <v>0</v>
      </c>
      <c r="H18" s="171">
        <v>0</v>
      </c>
      <c r="I18" s="171">
        <f>F18+G18+H18</f>
        <v>0</v>
      </c>
      <c r="J18" s="172">
        <f>(I18/('Table I'!G11-'Table I'!G9)*100)</f>
        <v>0</v>
      </c>
      <c r="K18" s="171">
        <v>0</v>
      </c>
      <c r="L18" s="171">
        <v>0</v>
      </c>
      <c r="M18" s="171">
        <f>K18+L18</f>
        <v>0</v>
      </c>
      <c r="N18" s="172">
        <f>(M18)/'Table I'!K11*100</f>
        <v>0</v>
      </c>
      <c r="O18" s="171">
        <v>0</v>
      </c>
      <c r="P18" s="172">
        <f>(O18+I18)/(O29+'Table I'!G11-'Table I'!G9)*100</f>
        <v>0</v>
      </c>
      <c r="Q18" s="171">
        <v>0</v>
      </c>
      <c r="R18" s="172">
        <f>(Q18)/'Table I'!G6*100</f>
        <v>0</v>
      </c>
      <c r="S18" s="171">
        <v>0</v>
      </c>
      <c r="T18" s="172">
        <f>(S18)/'Table I'!G6*100</f>
        <v>0</v>
      </c>
      <c r="U18" s="171">
        <v>0</v>
      </c>
    </row>
    <row r="19" spans="1:21" s="148" customFormat="1" ht="19.5" customHeight="1">
      <c r="A19" s="169"/>
      <c r="B19" s="170" t="s">
        <v>154</v>
      </c>
      <c r="C19" s="170" t="s">
        <v>155</v>
      </c>
      <c r="D19" s="170"/>
      <c r="E19" s="171">
        <v>0</v>
      </c>
      <c r="F19" s="171">
        <v>0</v>
      </c>
      <c r="G19" s="171">
        <v>0</v>
      </c>
      <c r="H19" s="171">
        <v>0</v>
      </c>
      <c r="I19" s="171">
        <f>F19+G19+H19</f>
        <v>0</v>
      </c>
      <c r="J19" s="172">
        <f>(I19/('Table I'!G11-'Table I'!G9)*100)</f>
        <v>0</v>
      </c>
      <c r="K19" s="171">
        <v>0</v>
      </c>
      <c r="L19" s="171">
        <v>0</v>
      </c>
      <c r="M19" s="171">
        <f>K19+L19</f>
        <v>0</v>
      </c>
      <c r="N19" s="172">
        <f>(M19)/'Table I'!K11*100</f>
        <v>0</v>
      </c>
      <c r="O19" s="171">
        <v>0</v>
      </c>
      <c r="P19" s="172">
        <f>(O19+I19)/(O29+'Table I'!G11-'Table I'!G9)*100</f>
        <v>0</v>
      </c>
      <c r="Q19" s="171">
        <v>0</v>
      </c>
      <c r="R19" s="172">
        <f>(Q19)/'Table I'!G6*100</f>
        <v>0</v>
      </c>
      <c r="S19" s="171">
        <v>0</v>
      </c>
      <c r="T19" s="172">
        <f>(S19)/'Table I'!G6*100</f>
        <v>0</v>
      </c>
      <c r="U19" s="171">
        <v>0</v>
      </c>
    </row>
    <row r="20" spans="1:21" s="148" customFormat="1" ht="19.5" customHeight="1">
      <c r="A20" s="169"/>
      <c r="B20" s="170" t="s">
        <v>156</v>
      </c>
      <c r="C20" s="170" t="s">
        <v>157</v>
      </c>
      <c r="D20" s="170"/>
      <c r="E20" s="171">
        <v>0</v>
      </c>
      <c r="F20" s="171">
        <v>0</v>
      </c>
      <c r="G20" s="171">
        <v>0</v>
      </c>
      <c r="H20" s="171">
        <v>0</v>
      </c>
      <c r="I20" s="171">
        <f>F20+G20+H20</f>
        <v>0</v>
      </c>
      <c r="J20" s="172">
        <f>(I20/('Table I'!G11-'Table I'!G9)*100)</f>
        <v>0</v>
      </c>
      <c r="K20" s="171">
        <v>0</v>
      </c>
      <c r="L20" s="171">
        <v>0</v>
      </c>
      <c r="M20" s="171">
        <f>K20+L20</f>
        <v>0</v>
      </c>
      <c r="N20" s="172">
        <f>(M20)/'Table I'!K11*100</f>
        <v>0</v>
      </c>
      <c r="O20" s="171">
        <v>0</v>
      </c>
      <c r="P20" s="172">
        <f>(O20+I20)/(O29+'Table I'!G11-'Table I'!G9)*100</f>
        <v>0</v>
      </c>
      <c r="Q20" s="171">
        <v>0</v>
      </c>
      <c r="R20" s="172">
        <f>(Q20)/'Table I'!G6*100</f>
        <v>0</v>
      </c>
      <c r="S20" s="171">
        <v>0</v>
      </c>
      <c r="T20" s="172">
        <f>(S20)/'Table I'!G6*100</f>
        <v>0</v>
      </c>
      <c r="U20" s="171">
        <v>0</v>
      </c>
    </row>
    <row r="21" spans="1:21" s="149" customFormat="1" ht="19.5" customHeight="1">
      <c r="A21" s="177"/>
      <c r="B21" s="178"/>
      <c r="C21" s="178" t="s">
        <v>158</v>
      </c>
      <c r="D21" s="178"/>
      <c r="E21" s="179">
        <v>10</v>
      </c>
      <c r="F21" s="179">
        <f>F7+F18+F19+F20</f>
        <v>7406400</v>
      </c>
      <c r="G21" s="179">
        <f>G7+G18+G19+G20</f>
        <v>0</v>
      </c>
      <c r="H21" s="179">
        <f>H7+H18+H19+H20</f>
        <v>0</v>
      </c>
      <c r="I21" s="179">
        <f>F21+G21+H21</f>
        <v>7406400</v>
      </c>
      <c r="J21" s="180">
        <f>(I21/('Table I'!G11-'Table I'!G9)*100)</f>
        <v>71.76744186046513</v>
      </c>
      <c r="K21" s="179">
        <f>K7+K18+K19+K20</f>
        <v>7406400</v>
      </c>
      <c r="L21" s="179">
        <f>L7+L18+L19+L20</f>
        <v>0</v>
      </c>
      <c r="M21" s="179">
        <f>K21+L21</f>
        <v>7406400</v>
      </c>
      <c r="N21" s="180">
        <f>(M21)/'Table I'!K11*100</f>
        <v>71.76744186046513</v>
      </c>
      <c r="O21" s="179">
        <f>O7+O18+O19+O20</f>
        <v>0</v>
      </c>
      <c r="P21" s="180">
        <f>(O21+I21)/(O29+'Table I'!G11-'Table I'!G9)*100</f>
        <v>71.76744186046513</v>
      </c>
      <c r="Q21" s="179">
        <f>Q7+Q18+Q19+Q20</f>
        <v>2160000</v>
      </c>
      <c r="R21" s="180">
        <f>(Q21)/'Table I'!G6*100</f>
        <v>29.16396629941672</v>
      </c>
      <c r="S21" s="179">
        <f>S7+S18+S19+S20</f>
        <v>0</v>
      </c>
      <c r="T21" s="180">
        <f>(S21)/'Table I'!G6*100</f>
        <v>0</v>
      </c>
      <c r="U21" s="179">
        <f>U7+U18+U19+U20</f>
        <v>7406400</v>
      </c>
    </row>
    <row r="22" spans="1:21" s="147" customFormat="1" ht="19.5" customHeight="1">
      <c r="A22" s="181">
        <v>2</v>
      </c>
      <c r="B22" s="182"/>
      <c r="C22" s="182" t="s">
        <v>159</v>
      </c>
      <c r="D22" s="182"/>
      <c r="E22" s="183"/>
      <c r="F22" s="183"/>
      <c r="G22" s="183"/>
      <c r="H22" s="183"/>
      <c r="I22" s="183">
        <f>F22+G22+H22</f>
        <v>0</v>
      </c>
      <c r="J22" s="184">
        <f>(I22/('Table I'!G11-'Table I'!G9)*100)</f>
        <v>0</v>
      </c>
      <c r="K22" s="183"/>
      <c r="L22" s="183"/>
      <c r="M22" s="183">
        <f>K22+L22</f>
        <v>0</v>
      </c>
      <c r="N22" s="184">
        <f>(M22)/'Table I'!K11*100</f>
        <v>0</v>
      </c>
      <c r="O22" s="183"/>
      <c r="P22" s="184">
        <f>(O22+I22)/(O29+'Table I'!G11-'Table I'!G9)*100</f>
        <v>0</v>
      </c>
      <c r="Q22" s="183"/>
      <c r="R22" s="184">
        <f>(Q22)/'Table I'!G6*100</f>
        <v>0</v>
      </c>
      <c r="S22" s="183"/>
      <c r="T22" s="184">
        <f>(S22)/'Table I'!G6*100</f>
        <v>0</v>
      </c>
      <c r="U22" s="183"/>
    </row>
    <row r="23" spans="1:21" s="148" customFormat="1" ht="19.5" customHeight="1">
      <c r="A23" s="169"/>
      <c r="B23" s="170" t="s">
        <v>130</v>
      </c>
      <c r="C23" s="170" t="s">
        <v>160</v>
      </c>
      <c r="D23" s="170"/>
      <c r="E23" s="171">
        <v>0</v>
      </c>
      <c r="F23" s="171">
        <v>0</v>
      </c>
      <c r="G23" s="171">
        <v>0</v>
      </c>
      <c r="H23" s="171">
        <v>0</v>
      </c>
      <c r="I23" s="171">
        <f>F23+G23+H23</f>
        <v>0</v>
      </c>
      <c r="J23" s="172">
        <f>(I23/('Table I'!G11-'Table I'!G9)*100)</f>
        <v>0</v>
      </c>
      <c r="K23" s="171">
        <v>0</v>
      </c>
      <c r="L23" s="171">
        <v>0</v>
      </c>
      <c r="M23" s="171">
        <f>K23+L23</f>
        <v>0</v>
      </c>
      <c r="N23" s="172">
        <f>(M23)/'Table I'!K11*100</f>
        <v>0</v>
      </c>
      <c r="O23" s="171">
        <v>0</v>
      </c>
      <c r="P23" s="172">
        <f>(O23+I23)/(O29+'Table I'!G11-'Table I'!G9)*100</f>
        <v>0</v>
      </c>
      <c r="Q23" s="171">
        <v>0</v>
      </c>
      <c r="R23" s="172">
        <f>(Q23)/'Table I'!G6*100</f>
        <v>0</v>
      </c>
      <c r="S23" s="171">
        <v>0</v>
      </c>
      <c r="T23" s="172">
        <f>(S23)/'Table I'!G6*100</f>
        <v>0</v>
      </c>
      <c r="U23" s="171">
        <v>0</v>
      </c>
    </row>
    <row r="24" spans="1:21" s="148" customFormat="1" ht="19.5" customHeight="1">
      <c r="A24" s="169"/>
      <c r="B24" s="170" t="s">
        <v>152</v>
      </c>
      <c r="C24" s="170" t="s">
        <v>161</v>
      </c>
      <c r="D24" s="170"/>
      <c r="E24" s="171">
        <v>0</v>
      </c>
      <c r="F24" s="171">
        <v>0</v>
      </c>
      <c r="G24" s="171">
        <v>0</v>
      </c>
      <c r="H24" s="171">
        <v>0</v>
      </c>
      <c r="I24" s="171">
        <f>F24+G24+H24</f>
        <v>0</v>
      </c>
      <c r="J24" s="172">
        <f>(I24/('Table I'!G11-'Table I'!G9)*100)</f>
        <v>0</v>
      </c>
      <c r="K24" s="171">
        <v>0</v>
      </c>
      <c r="L24" s="171">
        <v>0</v>
      </c>
      <c r="M24" s="171">
        <f>K24+L24</f>
        <v>0</v>
      </c>
      <c r="N24" s="172">
        <f>(M24)/'Table I'!K11*100</f>
        <v>0</v>
      </c>
      <c r="O24" s="171">
        <v>0</v>
      </c>
      <c r="P24" s="172">
        <f>(O24+I24)/(O29+'Table I'!G11-'Table I'!G9)*100</f>
        <v>0</v>
      </c>
      <c r="Q24" s="171">
        <v>0</v>
      </c>
      <c r="R24" s="172">
        <f>(Q24)/'Table I'!G6*100</f>
        <v>0</v>
      </c>
      <c r="S24" s="171">
        <v>0</v>
      </c>
      <c r="T24" s="172">
        <f>(S24)/'Table I'!G6*100</f>
        <v>0</v>
      </c>
      <c r="U24" s="171">
        <v>0</v>
      </c>
    </row>
    <row r="25" spans="1:21" s="148" customFormat="1" ht="19.5" customHeight="1">
      <c r="A25" s="169"/>
      <c r="B25" s="170" t="s">
        <v>154</v>
      </c>
      <c r="C25" s="170" t="s">
        <v>162</v>
      </c>
      <c r="D25" s="170"/>
      <c r="E25" s="171">
        <v>0</v>
      </c>
      <c r="F25" s="171">
        <v>0</v>
      </c>
      <c r="G25" s="171">
        <v>0</v>
      </c>
      <c r="H25" s="171">
        <v>0</v>
      </c>
      <c r="I25" s="171">
        <f>F25+G25+H25</f>
        <v>0</v>
      </c>
      <c r="J25" s="172">
        <f>(I25/('Table I'!G11-'Table I'!G9)*100)</f>
        <v>0</v>
      </c>
      <c r="K25" s="171">
        <v>0</v>
      </c>
      <c r="L25" s="171">
        <v>0</v>
      </c>
      <c r="M25" s="171">
        <f>K25+L25</f>
        <v>0</v>
      </c>
      <c r="N25" s="172">
        <f>(M25)/'Table I'!K11*100</f>
        <v>0</v>
      </c>
      <c r="O25" s="171">
        <v>0</v>
      </c>
      <c r="P25" s="172">
        <f>(O25+I25)/(O29+'Table I'!G11-'Table I'!G9)*100</f>
        <v>0</v>
      </c>
      <c r="Q25" s="171">
        <v>0</v>
      </c>
      <c r="R25" s="172">
        <f>(Q25)/'Table I'!G6*100</f>
        <v>0</v>
      </c>
      <c r="S25" s="171">
        <v>0</v>
      </c>
      <c r="T25" s="172">
        <f>(S25)/'Table I'!G6*100</f>
        <v>0</v>
      </c>
      <c r="U25" s="171">
        <v>0</v>
      </c>
    </row>
    <row r="26" spans="1:21" s="148" customFormat="1" ht="19.5" customHeight="1">
      <c r="A26" s="169"/>
      <c r="B26" s="170" t="s">
        <v>156</v>
      </c>
      <c r="C26" s="170" t="s">
        <v>163</v>
      </c>
      <c r="D26" s="170"/>
      <c r="E26" s="171">
        <v>0</v>
      </c>
      <c r="F26" s="171">
        <v>0</v>
      </c>
      <c r="G26" s="171">
        <v>0</v>
      </c>
      <c r="H26" s="171">
        <v>0</v>
      </c>
      <c r="I26" s="171">
        <f>F26+G26+H26</f>
        <v>0</v>
      </c>
      <c r="J26" s="172">
        <f>(I26/('Table I'!G11-'Table I'!G9)*100)</f>
        <v>0</v>
      </c>
      <c r="K26" s="171">
        <v>0</v>
      </c>
      <c r="L26" s="171">
        <v>0</v>
      </c>
      <c r="M26" s="171">
        <f>K26+L26</f>
        <v>0</v>
      </c>
      <c r="N26" s="172">
        <f>(M26)/'Table I'!K11*100</f>
        <v>0</v>
      </c>
      <c r="O26" s="171">
        <v>0</v>
      </c>
      <c r="P26" s="172">
        <f>(O26+I26)/(O29+'Table I'!G11-'Table I'!G9)*100</f>
        <v>0</v>
      </c>
      <c r="Q26" s="171">
        <v>0</v>
      </c>
      <c r="R26" s="172">
        <f>(Q26)/'Table I'!G6*100</f>
        <v>0</v>
      </c>
      <c r="S26" s="171">
        <v>0</v>
      </c>
      <c r="T26" s="172">
        <f>(S26)/'Table I'!G6*100</f>
        <v>0</v>
      </c>
      <c r="U26" s="171">
        <v>0</v>
      </c>
    </row>
    <row r="27" spans="1:21" s="148" customFormat="1" ht="19.5" customHeight="1">
      <c r="A27" s="169"/>
      <c r="B27" s="170" t="s">
        <v>164</v>
      </c>
      <c r="C27" s="170" t="s">
        <v>157</v>
      </c>
      <c r="D27" s="170"/>
      <c r="E27" s="171">
        <v>0</v>
      </c>
      <c r="F27" s="171">
        <v>0</v>
      </c>
      <c r="G27" s="171">
        <v>0</v>
      </c>
      <c r="H27" s="171">
        <v>0</v>
      </c>
      <c r="I27" s="171">
        <f>F27+G27+H27</f>
        <v>0</v>
      </c>
      <c r="J27" s="172">
        <f>(I27/('Table I'!G11-'Table I'!G9)*100)</f>
        <v>0</v>
      </c>
      <c r="K27" s="171">
        <v>0</v>
      </c>
      <c r="L27" s="171">
        <v>0</v>
      </c>
      <c r="M27" s="171">
        <f>K27+L27</f>
        <v>0</v>
      </c>
      <c r="N27" s="172">
        <f>(M27)/'Table I'!K11*100</f>
        <v>0</v>
      </c>
      <c r="O27" s="171">
        <v>0</v>
      </c>
      <c r="P27" s="172">
        <f>(O27+I27)/(O29+'Table I'!G11-'Table I'!G9)*100</f>
        <v>0</v>
      </c>
      <c r="Q27" s="171">
        <v>0</v>
      </c>
      <c r="R27" s="172">
        <f>(Q27)/'Table I'!G6*100</f>
        <v>0</v>
      </c>
      <c r="S27" s="171">
        <v>0</v>
      </c>
      <c r="T27" s="172">
        <f>(S27)/'Table I'!G6*100</f>
        <v>0</v>
      </c>
      <c r="U27" s="171">
        <v>0</v>
      </c>
    </row>
    <row r="28" spans="1:21" s="149" customFormat="1" ht="19.5" customHeight="1" thickBot="1">
      <c r="A28" s="177"/>
      <c r="B28" s="178"/>
      <c r="C28" s="178" t="s">
        <v>165</v>
      </c>
      <c r="D28" s="178"/>
      <c r="E28" s="179">
        <v>0</v>
      </c>
      <c r="F28" s="179">
        <f>+F23+F24+F25+F26+F27</f>
        <v>0</v>
      </c>
      <c r="G28" s="179">
        <f>+G23+G24+G25+G26+G27</f>
        <v>0</v>
      </c>
      <c r="H28" s="179">
        <f>+H23+H24+H25+H26+H27</f>
        <v>0</v>
      </c>
      <c r="I28" s="179">
        <f>F28+G28+H28</f>
        <v>0</v>
      </c>
      <c r="J28" s="180">
        <f>(I28/('Table I'!G11-'Table I'!G9)*100)</f>
        <v>0</v>
      </c>
      <c r="K28" s="179">
        <f>+K23+K24+K25+K26+K27</f>
        <v>0</v>
      </c>
      <c r="L28" s="179">
        <f>+L23+L24+L25+L26+L27</f>
        <v>0</v>
      </c>
      <c r="M28" s="179">
        <f>K28+L28</f>
        <v>0</v>
      </c>
      <c r="N28" s="180">
        <f>(M28)/'Table I'!K11*100</f>
        <v>0</v>
      </c>
      <c r="O28" s="179">
        <f>+O23+O24+O25+O26+O27</f>
        <v>0</v>
      </c>
      <c r="P28" s="180">
        <f>(O28+I28)/(O29+'Table I'!G11-'Table I'!G9)*100</f>
        <v>0</v>
      </c>
      <c r="Q28" s="179">
        <f>+Q23+Q24+Q25+Q26+Q27</f>
        <v>0</v>
      </c>
      <c r="R28" s="180">
        <f>(Q28)/'Table I'!G6*100</f>
        <v>0</v>
      </c>
      <c r="S28" s="179">
        <f>+S23+S24+S25+S26+S27</f>
        <v>0</v>
      </c>
      <c r="T28" s="180">
        <f>(S28)/'Table I'!G6*100</f>
        <v>0</v>
      </c>
      <c r="U28" s="179">
        <f>+U23+U24+U25+U26+U27</f>
        <v>0</v>
      </c>
    </row>
    <row r="29" spans="1:21" s="147" customFormat="1" ht="19.5" customHeight="1" thickBot="1">
      <c r="A29" s="185"/>
      <c r="B29" s="186"/>
      <c r="C29" s="186" t="s">
        <v>166</v>
      </c>
      <c r="D29" s="186"/>
      <c r="E29" s="187">
        <v>10</v>
      </c>
      <c r="F29" s="187">
        <f>F21+F28</f>
        <v>7406400</v>
      </c>
      <c r="G29" s="187">
        <f>G21+G28</f>
        <v>0</v>
      </c>
      <c r="H29" s="187">
        <f>H21+H28</f>
        <v>0</v>
      </c>
      <c r="I29" s="187">
        <f>I21+I28</f>
        <v>7406400</v>
      </c>
      <c r="J29" s="188">
        <f>J21+J28</f>
        <v>71.76744186046513</v>
      </c>
      <c r="K29" s="187">
        <f>K21+K28</f>
        <v>7406400</v>
      </c>
      <c r="L29" s="187">
        <f>L21+L28</f>
        <v>0</v>
      </c>
      <c r="M29" s="187">
        <f>M21+M28</f>
        <v>7406400</v>
      </c>
      <c r="N29" s="188">
        <f>N21+N28</f>
        <v>71.76744186046513</v>
      </c>
      <c r="O29" s="187">
        <f>O21+O28</f>
        <v>0</v>
      </c>
      <c r="P29" s="188">
        <f>P21+P28</f>
        <v>71.76744186046513</v>
      </c>
      <c r="Q29" s="187">
        <f>Q21+Q28</f>
        <v>2160000</v>
      </c>
      <c r="R29" s="188">
        <f>R21+R28</f>
        <v>29.16396629941672</v>
      </c>
      <c r="S29" s="187">
        <f>S21+S28</f>
        <v>0</v>
      </c>
      <c r="T29" s="188">
        <f>T21+T28</f>
        <v>0</v>
      </c>
      <c r="U29" s="189">
        <f>U21+U28</f>
        <v>7406400</v>
      </c>
    </row>
    <row r="30" ht="19.5" customHeight="1"/>
    <row r="31" ht="19.5" customHeight="1"/>
    <row r="32" ht="19.5" customHeight="1"/>
    <row r="33" ht="19.5" customHeight="1"/>
  </sheetData>
  <sheetProtection/>
  <mergeCells count="26">
    <mergeCell ref="E2:E4"/>
    <mergeCell ref="P2:P4"/>
    <mergeCell ref="J2:J4"/>
    <mergeCell ref="A1:U1"/>
    <mergeCell ref="K5:N5"/>
    <mergeCell ref="Q5:R5"/>
    <mergeCell ref="S5:T5"/>
    <mergeCell ref="A2:B4"/>
    <mergeCell ref="A5:B5"/>
    <mergeCell ref="C2:C4"/>
    <mergeCell ref="D2:D4"/>
    <mergeCell ref="K2:N2"/>
    <mergeCell ref="K3:M3"/>
    <mergeCell ref="N3:N4"/>
    <mergeCell ref="O2:O4"/>
    <mergeCell ref="F2:F4"/>
    <mergeCell ref="G2:G4"/>
    <mergeCell ref="H2:H4"/>
    <mergeCell ref="I2:I4"/>
    <mergeCell ref="U2:U4"/>
    <mergeCell ref="Q3:Q4"/>
    <mergeCell ref="R3:R4"/>
    <mergeCell ref="S3:S4"/>
    <mergeCell ref="T3:T4"/>
    <mergeCell ref="S2:T2"/>
    <mergeCell ref="Q2:R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40"/>
  <sheetViews>
    <sheetView zoomScalePageLayoutView="0" workbookViewId="0" topLeftCell="A1">
      <selection activeCell="F6" sqref="F6:U40"/>
    </sheetView>
  </sheetViews>
  <sheetFormatPr defaultColWidth="9.33203125" defaultRowHeight="12.75"/>
  <cols>
    <col min="1" max="2" width="5.33203125" style="21" customWidth="1"/>
    <col min="3" max="3" width="25.16015625" style="10" customWidth="1"/>
    <col min="4" max="4" width="15.66015625" style="21" customWidth="1"/>
    <col min="5" max="5" width="13.33203125" style="21" customWidth="1"/>
    <col min="6" max="9" width="15.83203125" style="21" customWidth="1"/>
    <col min="10" max="10" width="15.83203125" style="194" customWidth="1"/>
    <col min="11" max="13" width="15.83203125" style="21" customWidth="1"/>
    <col min="14" max="14" width="15.83203125" style="194" customWidth="1"/>
    <col min="15" max="15" width="15.83203125" style="21" customWidth="1"/>
    <col min="16" max="16" width="15.83203125" style="194" customWidth="1"/>
    <col min="17" max="17" width="15.83203125" style="21" customWidth="1"/>
    <col min="18" max="18" width="15.83203125" style="194" customWidth="1"/>
    <col min="19" max="19" width="15.83203125" style="21" customWidth="1"/>
    <col min="20" max="20" width="15.83203125" style="194" customWidth="1"/>
    <col min="21" max="21" width="15.83203125" style="21" customWidth="1"/>
    <col min="22" max="16384" width="9.33203125" style="21" customWidth="1"/>
  </cols>
  <sheetData>
    <row r="1" spans="1:21" s="10" customFormat="1" ht="20.25" customHeight="1">
      <c r="A1" s="92" t="s">
        <v>88</v>
      </c>
      <c r="B1" s="93"/>
      <c r="C1" s="93"/>
      <c r="D1" s="93"/>
      <c r="E1" s="93"/>
      <c r="F1" s="93"/>
      <c r="G1" s="93"/>
      <c r="H1" s="93"/>
      <c r="I1" s="93"/>
      <c r="J1" s="93"/>
      <c r="K1" s="93"/>
      <c r="L1" s="93"/>
      <c r="M1" s="93"/>
      <c r="N1" s="93"/>
      <c r="O1" s="93"/>
      <c r="P1" s="93"/>
      <c r="Q1" s="93"/>
      <c r="R1" s="93"/>
      <c r="S1" s="93"/>
      <c r="T1" s="93"/>
      <c r="U1" s="94"/>
    </row>
    <row r="2" spans="1:22" s="10" customFormat="1" ht="35.25" customHeight="1">
      <c r="A2" s="95"/>
      <c r="B2" s="95"/>
      <c r="C2" s="89" t="s">
        <v>90</v>
      </c>
      <c r="D2" s="89" t="s">
        <v>78</v>
      </c>
      <c r="E2" s="89" t="s">
        <v>91</v>
      </c>
      <c r="F2" s="89" t="s">
        <v>63</v>
      </c>
      <c r="G2" s="89" t="s">
        <v>79</v>
      </c>
      <c r="H2" s="89" t="s">
        <v>80</v>
      </c>
      <c r="I2" s="89" t="s">
        <v>81</v>
      </c>
      <c r="J2" s="190" t="s">
        <v>82</v>
      </c>
      <c r="K2" s="86" t="s">
        <v>59</v>
      </c>
      <c r="L2" s="87"/>
      <c r="M2" s="87"/>
      <c r="N2" s="88"/>
      <c r="O2" s="89" t="s">
        <v>58</v>
      </c>
      <c r="P2" s="190" t="s">
        <v>92</v>
      </c>
      <c r="Q2" s="86" t="s">
        <v>57</v>
      </c>
      <c r="R2" s="88"/>
      <c r="S2" s="86" t="s">
        <v>56</v>
      </c>
      <c r="T2" s="88"/>
      <c r="U2" s="89" t="s">
        <v>84</v>
      </c>
      <c r="V2" s="26"/>
    </row>
    <row r="3" spans="1:22" s="10" customFormat="1" ht="25.5" customHeight="1">
      <c r="A3" s="96"/>
      <c r="B3" s="96"/>
      <c r="C3" s="90"/>
      <c r="D3" s="90"/>
      <c r="E3" s="90"/>
      <c r="F3" s="90"/>
      <c r="G3" s="90"/>
      <c r="H3" s="90"/>
      <c r="I3" s="90"/>
      <c r="J3" s="191"/>
      <c r="K3" s="86" t="s">
        <v>26</v>
      </c>
      <c r="L3" s="87"/>
      <c r="M3" s="88"/>
      <c r="N3" s="190" t="s">
        <v>73</v>
      </c>
      <c r="O3" s="90"/>
      <c r="P3" s="191"/>
      <c r="Q3" s="89" t="s">
        <v>27</v>
      </c>
      <c r="R3" s="195" t="s">
        <v>103</v>
      </c>
      <c r="S3" s="89" t="s">
        <v>89</v>
      </c>
      <c r="T3" s="190" t="s">
        <v>93</v>
      </c>
      <c r="U3" s="90"/>
      <c r="V3" s="26"/>
    </row>
    <row r="4" spans="1:22" s="10" customFormat="1" ht="62.25" customHeight="1">
      <c r="A4" s="97"/>
      <c r="B4" s="97"/>
      <c r="C4" s="91"/>
      <c r="D4" s="91"/>
      <c r="E4" s="91"/>
      <c r="F4" s="91"/>
      <c r="G4" s="91"/>
      <c r="H4" s="91"/>
      <c r="I4" s="91"/>
      <c r="J4" s="192"/>
      <c r="K4" s="19" t="s">
        <v>74</v>
      </c>
      <c r="L4" s="19" t="s">
        <v>75</v>
      </c>
      <c r="M4" s="19" t="s">
        <v>38</v>
      </c>
      <c r="N4" s="192"/>
      <c r="O4" s="91"/>
      <c r="P4" s="192"/>
      <c r="Q4" s="91"/>
      <c r="R4" s="196"/>
      <c r="S4" s="97"/>
      <c r="T4" s="196"/>
      <c r="U4" s="91"/>
      <c r="V4" s="26"/>
    </row>
    <row r="5" spans="1:21" s="26" customFormat="1" ht="29.25" customHeight="1">
      <c r="A5" s="20"/>
      <c r="B5" s="20"/>
      <c r="C5" s="19" t="s">
        <v>40</v>
      </c>
      <c r="D5" s="18" t="s">
        <v>41</v>
      </c>
      <c r="E5" s="19" t="s">
        <v>42</v>
      </c>
      <c r="F5" s="18" t="s">
        <v>43</v>
      </c>
      <c r="G5" s="19" t="s">
        <v>44</v>
      </c>
      <c r="H5" s="19" t="s">
        <v>45</v>
      </c>
      <c r="I5" s="18" t="s">
        <v>87</v>
      </c>
      <c r="J5" s="193" t="s">
        <v>47</v>
      </c>
      <c r="K5" s="86" t="s">
        <v>48</v>
      </c>
      <c r="L5" s="87"/>
      <c r="M5" s="87"/>
      <c r="N5" s="88"/>
      <c r="O5" s="19" t="s">
        <v>49</v>
      </c>
      <c r="P5" s="193" t="s">
        <v>51</v>
      </c>
      <c r="Q5" s="86" t="s">
        <v>52</v>
      </c>
      <c r="R5" s="88"/>
      <c r="S5" s="86" t="s">
        <v>53</v>
      </c>
      <c r="T5" s="88"/>
      <c r="U5" s="18" t="s">
        <v>54</v>
      </c>
    </row>
    <row r="6" spans="1:21" s="147" customFormat="1" ht="19.5" customHeight="1">
      <c r="A6" s="197">
        <v>1</v>
      </c>
      <c r="B6" s="197"/>
      <c r="C6" s="198" t="s">
        <v>162</v>
      </c>
      <c r="D6" s="198"/>
      <c r="E6" s="198"/>
      <c r="F6" s="198"/>
      <c r="G6" s="198"/>
      <c r="H6" s="198"/>
      <c r="I6" s="198"/>
      <c r="J6" s="199"/>
      <c r="K6" s="198"/>
      <c r="L6" s="198"/>
      <c r="M6" s="198"/>
      <c r="N6" s="199"/>
      <c r="O6" s="198"/>
      <c r="P6" s="199"/>
      <c r="Q6" s="198"/>
      <c r="R6" s="199"/>
      <c r="S6" s="198"/>
      <c r="T6" s="199"/>
      <c r="U6" s="198"/>
    </row>
    <row r="7" spans="1:21" s="148" customFormat="1" ht="12">
      <c r="A7" s="200"/>
      <c r="B7" s="201" t="s">
        <v>130</v>
      </c>
      <c r="C7" s="201" t="s">
        <v>167</v>
      </c>
      <c r="D7" s="201"/>
      <c r="E7" s="201">
        <v>0</v>
      </c>
      <c r="F7" s="201">
        <v>0</v>
      </c>
      <c r="G7" s="201">
        <v>0</v>
      </c>
      <c r="H7" s="201"/>
      <c r="I7" s="201">
        <f>F7+G7+H7</f>
        <v>0</v>
      </c>
      <c r="J7" s="202">
        <f>(I7/('Table I'!G11-'Table I'!G9)*100)</f>
        <v>0</v>
      </c>
      <c r="K7" s="201">
        <v>0</v>
      </c>
      <c r="L7" s="201"/>
      <c r="M7" s="201">
        <f>K7+L7</f>
        <v>0</v>
      </c>
      <c r="N7" s="202">
        <f>(M7)/'Table I'!K11*100</f>
        <v>0</v>
      </c>
      <c r="O7" s="201">
        <v>0</v>
      </c>
      <c r="P7" s="202">
        <f>(O7+I7)/(O40+'Table I'!G11-'Table I'!G9)*100</f>
        <v>0</v>
      </c>
      <c r="Q7" s="201">
        <v>0</v>
      </c>
      <c r="R7" s="202">
        <f>(Q7)/'Table I'!G7*100</f>
        <v>0</v>
      </c>
      <c r="S7" s="201">
        <v>0</v>
      </c>
      <c r="T7" s="202">
        <f>(S7)/'Table I'!G7*100</f>
        <v>0</v>
      </c>
      <c r="U7" s="201">
        <v>0</v>
      </c>
    </row>
    <row r="8" spans="1:21" s="148" customFormat="1" ht="12">
      <c r="A8" s="200"/>
      <c r="B8" s="201" t="s">
        <v>152</v>
      </c>
      <c r="C8" s="201" t="s">
        <v>168</v>
      </c>
      <c r="D8" s="201"/>
      <c r="E8" s="201">
        <v>0</v>
      </c>
      <c r="F8" s="201">
        <v>0</v>
      </c>
      <c r="G8" s="201">
        <v>0</v>
      </c>
      <c r="H8" s="201"/>
      <c r="I8" s="201">
        <f>F8+G8+H8</f>
        <v>0</v>
      </c>
      <c r="J8" s="202">
        <f>(I8/('Table I'!G11-'Table I'!G9)*100)</f>
        <v>0</v>
      </c>
      <c r="K8" s="201">
        <v>0</v>
      </c>
      <c r="L8" s="201"/>
      <c r="M8" s="201">
        <f>K8+L8</f>
        <v>0</v>
      </c>
      <c r="N8" s="202">
        <f>(M8)/'Table I'!K11*100</f>
        <v>0</v>
      </c>
      <c r="O8" s="201">
        <v>0</v>
      </c>
      <c r="P8" s="202">
        <f>(O8+I8)/(O40+'Table I'!G11-'Table I'!G9)*100</f>
        <v>0</v>
      </c>
      <c r="Q8" s="201">
        <v>0</v>
      </c>
      <c r="R8" s="202">
        <f>(Q8)/'Table I'!G7*100</f>
        <v>0</v>
      </c>
      <c r="S8" s="201">
        <v>0</v>
      </c>
      <c r="T8" s="202">
        <f>(S8)/'Table I'!G7*100</f>
        <v>0</v>
      </c>
      <c r="U8" s="201">
        <v>0</v>
      </c>
    </row>
    <row r="9" spans="1:21" s="148" customFormat="1" ht="12">
      <c r="A9" s="200"/>
      <c r="B9" s="201" t="s">
        <v>154</v>
      </c>
      <c r="C9" s="201" t="s">
        <v>169</v>
      </c>
      <c r="D9" s="201"/>
      <c r="E9" s="201">
        <v>0</v>
      </c>
      <c r="F9" s="201">
        <v>0</v>
      </c>
      <c r="G9" s="201">
        <v>0</v>
      </c>
      <c r="H9" s="201"/>
      <c r="I9" s="201">
        <f>F9+G9+H9</f>
        <v>0</v>
      </c>
      <c r="J9" s="202">
        <f>(I9/('Table I'!G11-'Table I'!G9)*100)</f>
        <v>0</v>
      </c>
      <c r="K9" s="201">
        <v>0</v>
      </c>
      <c r="L9" s="201"/>
      <c r="M9" s="201">
        <f>K9+L9</f>
        <v>0</v>
      </c>
      <c r="N9" s="202">
        <f>(M9)/'Table I'!K11*100</f>
        <v>0</v>
      </c>
      <c r="O9" s="201">
        <v>0</v>
      </c>
      <c r="P9" s="202">
        <f>(O9+I9)/(O40+'Table I'!G11-'Table I'!G9)*100</f>
        <v>0</v>
      </c>
      <c r="Q9" s="201">
        <v>0</v>
      </c>
      <c r="R9" s="202">
        <f>(Q9)/'Table I'!G7*100</f>
        <v>0</v>
      </c>
      <c r="S9" s="201">
        <v>0</v>
      </c>
      <c r="T9" s="202">
        <f>(S9)/'Table I'!G7*100</f>
        <v>0</v>
      </c>
      <c r="U9" s="201">
        <v>0</v>
      </c>
    </row>
    <row r="10" spans="1:21" s="148" customFormat="1" ht="24">
      <c r="A10" s="200"/>
      <c r="B10" s="201" t="s">
        <v>156</v>
      </c>
      <c r="C10" s="201" t="s">
        <v>170</v>
      </c>
      <c r="D10" s="201"/>
      <c r="E10" s="201">
        <v>0</v>
      </c>
      <c r="F10" s="201">
        <v>0</v>
      </c>
      <c r="G10" s="201">
        <v>0</v>
      </c>
      <c r="H10" s="201"/>
      <c r="I10" s="201">
        <f>F10+G10+H10</f>
        <v>0</v>
      </c>
      <c r="J10" s="202">
        <f>(I10/('Table I'!G11-'Table I'!G9)*100)</f>
        <v>0</v>
      </c>
      <c r="K10" s="201">
        <v>0</v>
      </c>
      <c r="L10" s="201"/>
      <c r="M10" s="201">
        <f>K10+L10</f>
        <v>0</v>
      </c>
      <c r="N10" s="202">
        <f>(M10)/'Table I'!K11*100</f>
        <v>0</v>
      </c>
      <c r="O10" s="201">
        <v>0</v>
      </c>
      <c r="P10" s="202">
        <f>(O10+I10)/(O40+'Table I'!G11-'Table I'!G9)*100</f>
        <v>0</v>
      </c>
      <c r="Q10" s="201">
        <v>0</v>
      </c>
      <c r="R10" s="202">
        <f>(Q10)/'Table I'!G7*100</f>
        <v>0</v>
      </c>
      <c r="S10" s="201">
        <v>0</v>
      </c>
      <c r="T10" s="202">
        <f>(S10)/'Table I'!G7*100</f>
        <v>0</v>
      </c>
      <c r="U10" s="201">
        <v>0</v>
      </c>
    </row>
    <row r="11" spans="1:21" s="148" customFormat="1" ht="12">
      <c r="A11" s="200"/>
      <c r="B11" s="201" t="s">
        <v>164</v>
      </c>
      <c r="C11" s="201" t="s">
        <v>171</v>
      </c>
      <c r="D11" s="201"/>
      <c r="E11" s="201">
        <v>0</v>
      </c>
      <c r="F11" s="201">
        <v>0</v>
      </c>
      <c r="G11" s="201">
        <v>0</v>
      </c>
      <c r="H11" s="201"/>
      <c r="I11" s="201">
        <f>F11+G11+H11</f>
        <v>0</v>
      </c>
      <c r="J11" s="202">
        <f>(I11/('Table I'!G11-'Table I'!G9)*100)</f>
        <v>0</v>
      </c>
      <c r="K11" s="201">
        <v>0</v>
      </c>
      <c r="L11" s="201"/>
      <c r="M11" s="201">
        <f>K11+L11</f>
        <v>0</v>
      </c>
      <c r="N11" s="202">
        <f>(M11)/'Table I'!K11*100</f>
        <v>0</v>
      </c>
      <c r="O11" s="201">
        <v>0</v>
      </c>
      <c r="P11" s="202">
        <f>(O11+I11)/(O40+'Table I'!G11-'Table I'!G9)*100</f>
        <v>0</v>
      </c>
      <c r="Q11" s="201">
        <v>0</v>
      </c>
      <c r="R11" s="202">
        <f>(Q11)/'Table I'!G7*100</f>
        <v>0</v>
      </c>
      <c r="S11" s="201">
        <v>0</v>
      </c>
      <c r="T11" s="202">
        <f>(S11)/'Table I'!G7*100</f>
        <v>0</v>
      </c>
      <c r="U11" s="201">
        <v>0</v>
      </c>
    </row>
    <row r="12" spans="1:21" s="148" customFormat="1" ht="12">
      <c r="A12" s="200"/>
      <c r="B12" s="201" t="s">
        <v>172</v>
      </c>
      <c r="C12" s="201" t="s">
        <v>155</v>
      </c>
      <c r="D12" s="201"/>
      <c r="E12" s="201">
        <v>0</v>
      </c>
      <c r="F12" s="201">
        <v>0</v>
      </c>
      <c r="G12" s="201">
        <v>0</v>
      </c>
      <c r="H12" s="201"/>
      <c r="I12" s="201">
        <f>F12+G12+H12</f>
        <v>0</v>
      </c>
      <c r="J12" s="202">
        <f>(I12/('Table I'!G11-'Table I'!G9)*100)</f>
        <v>0</v>
      </c>
      <c r="K12" s="201">
        <v>0</v>
      </c>
      <c r="L12" s="201"/>
      <c r="M12" s="201">
        <f>K12+L12</f>
        <v>0</v>
      </c>
      <c r="N12" s="202">
        <f>(M12)/'Table I'!K11*100</f>
        <v>0</v>
      </c>
      <c r="O12" s="201">
        <v>0</v>
      </c>
      <c r="P12" s="202">
        <f>(O12+I12)/(O40+'Table I'!G11-'Table I'!G9)*100</f>
        <v>0</v>
      </c>
      <c r="Q12" s="201">
        <v>0</v>
      </c>
      <c r="R12" s="202">
        <f>(Q12)/'Table I'!G7*100</f>
        <v>0</v>
      </c>
      <c r="S12" s="201">
        <v>0</v>
      </c>
      <c r="T12" s="202">
        <f>(S12)/'Table I'!G7*100</f>
        <v>0</v>
      </c>
      <c r="U12" s="201">
        <v>0</v>
      </c>
    </row>
    <row r="13" spans="1:21" s="148" customFormat="1" ht="12">
      <c r="A13" s="200"/>
      <c r="B13" s="201" t="s">
        <v>173</v>
      </c>
      <c r="C13" s="201" t="s">
        <v>174</v>
      </c>
      <c r="D13" s="201"/>
      <c r="E13" s="201">
        <v>0</v>
      </c>
      <c r="F13" s="201">
        <v>0</v>
      </c>
      <c r="G13" s="201">
        <v>0</v>
      </c>
      <c r="H13" s="201"/>
      <c r="I13" s="201">
        <f>F13+G13+H13</f>
        <v>0</v>
      </c>
      <c r="J13" s="202">
        <f>(I13/('Table I'!G11-'Table I'!G9)*100)</f>
        <v>0</v>
      </c>
      <c r="K13" s="201">
        <v>0</v>
      </c>
      <c r="L13" s="201"/>
      <c r="M13" s="201">
        <f>K13+L13</f>
        <v>0</v>
      </c>
      <c r="N13" s="202">
        <f>(M13)/'Table I'!K11*100</f>
        <v>0</v>
      </c>
      <c r="O13" s="201">
        <v>0</v>
      </c>
      <c r="P13" s="202">
        <f>(O13+I13)/(O40+'Table I'!G11-'Table I'!G9)*100</f>
        <v>0</v>
      </c>
      <c r="Q13" s="201">
        <v>0</v>
      </c>
      <c r="R13" s="202">
        <f>(Q13)/'Table I'!G7*100</f>
        <v>0</v>
      </c>
      <c r="S13" s="201">
        <v>0</v>
      </c>
      <c r="T13" s="202">
        <f>(S13)/'Table I'!G7*100</f>
        <v>0</v>
      </c>
      <c r="U13" s="201">
        <v>0</v>
      </c>
    </row>
    <row r="14" spans="1:21" s="148" customFormat="1" ht="24">
      <c r="A14" s="200"/>
      <c r="B14" s="201" t="s">
        <v>175</v>
      </c>
      <c r="C14" s="201" t="s">
        <v>176</v>
      </c>
      <c r="D14" s="201"/>
      <c r="E14" s="201">
        <v>0</v>
      </c>
      <c r="F14" s="201">
        <v>0</v>
      </c>
      <c r="G14" s="201">
        <v>0</v>
      </c>
      <c r="H14" s="201"/>
      <c r="I14" s="201">
        <f>F14+G14+H14</f>
        <v>0</v>
      </c>
      <c r="J14" s="202">
        <f>(I14/('Table I'!G11-'Table I'!G9)*100)</f>
        <v>0</v>
      </c>
      <c r="K14" s="201">
        <v>0</v>
      </c>
      <c r="L14" s="201"/>
      <c r="M14" s="201">
        <f>K14+L14</f>
        <v>0</v>
      </c>
      <c r="N14" s="202">
        <f>(M14)/'Table I'!K11*100</f>
        <v>0</v>
      </c>
      <c r="O14" s="201">
        <v>0</v>
      </c>
      <c r="P14" s="202">
        <f>(O14+I14)/(O40+'Table I'!G11-'Table I'!G9)*100</f>
        <v>0</v>
      </c>
      <c r="Q14" s="201">
        <v>0</v>
      </c>
      <c r="R14" s="202">
        <f>(Q14)/'Table I'!G7*100</f>
        <v>0</v>
      </c>
      <c r="S14" s="201">
        <v>0</v>
      </c>
      <c r="T14" s="202">
        <f>(S14)/'Table I'!G7*100</f>
        <v>0</v>
      </c>
      <c r="U14" s="201">
        <v>0</v>
      </c>
    </row>
    <row r="15" spans="1:21" s="148" customFormat="1" ht="12">
      <c r="A15" s="200"/>
      <c r="B15" s="201" t="s">
        <v>177</v>
      </c>
      <c r="C15" s="201" t="s">
        <v>178</v>
      </c>
      <c r="D15" s="201"/>
      <c r="E15" s="201">
        <v>0</v>
      </c>
      <c r="F15" s="201">
        <v>0</v>
      </c>
      <c r="G15" s="201">
        <v>0</v>
      </c>
      <c r="H15" s="201"/>
      <c r="I15" s="201">
        <f>F15+G15+H15</f>
        <v>0</v>
      </c>
      <c r="J15" s="202">
        <f>(I15/('Table I'!G11-'Table I'!G9)*100)</f>
        <v>0</v>
      </c>
      <c r="K15" s="201">
        <v>0</v>
      </c>
      <c r="L15" s="201"/>
      <c r="M15" s="201">
        <f>K15+L15</f>
        <v>0</v>
      </c>
      <c r="N15" s="202">
        <f>(M15)/'Table I'!K11*100</f>
        <v>0</v>
      </c>
      <c r="O15" s="201">
        <v>0</v>
      </c>
      <c r="P15" s="202">
        <f>(O15+I15)/(O40+'Table I'!G11-'Table I'!G9)*100</f>
        <v>0</v>
      </c>
      <c r="Q15" s="201">
        <v>0</v>
      </c>
      <c r="R15" s="202">
        <f>(Q15)/'Table I'!G7*100</f>
        <v>0</v>
      </c>
      <c r="S15" s="201">
        <v>0</v>
      </c>
      <c r="T15" s="202">
        <f>(S15)/'Table I'!G7*100</f>
        <v>0</v>
      </c>
      <c r="U15" s="201">
        <v>0</v>
      </c>
    </row>
    <row r="16" spans="1:21" ht="12">
      <c r="A16" s="203"/>
      <c r="B16" s="204"/>
      <c r="C16" s="204" t="s">
        <v>179</v>
      </c>
      <c r="D16" s="204"/>
      <c r="E16" s="204">
        <f>E7+E8+E9+E10+E11+E12+E13+E14+E15</f>
        <v>0</v>
      </c>
      <c r="F16" s="204">
        <f>F7+F8+F9+F10+F11+F12+F13+F14+F15</f>
        <v>0</v>
      </c>
      <c r="G16" s="204">
        <f>G7+G8+G9+G10+G11+G12+G13+G14+G15</f>
        <v>0</v>
      </c>
      <c r="H16" s="204">
        <f>H7+H8+H9+H10+H11+H12+H13+H14+H15</f>
        <v>0</v>
      </c>
      <c r="I16" s="204">
        <f>F16+G16+H16</f>
        <v>0</v>
      </c>
      <c r="J16" s="205">
        <f>(I16/('Table I'!G11-'Table I'!G9)*100)</f>
        <v>0</v>
      </c>
      <c r="K16" s="204">
        <f>K7+K8+K9+K10+K11+K12+K13+K14+K15</f>
        <v>0</v>
      </c>
      <c r="L16" s="204">
        <f>L7+L8+L9+L10+L11+L12+L13+L14+L15</f>
        <v>0</v>
      </c>
      <c r="M16" s="204">
        <f>K16+L16</f>
        <v>0</v>
      </c>
      <c r="N16" s="205">
        <f>(M16)/'Table I'!K11*100</f>
        <v>0</v>
      </c>
      <c r="O16" s="204">
        <f>O7+O8+O9+O10+O11+O12+O13+O14+O15</f>
        <v>0</v>
      </c>
      <c r="P16" s="205">
        <f>(O16+I16)/(O40+'Table I'!G11-'Table I'!G9)*100</f>
        <v>0</v>
      </c>
      <c r="Q16" s="204">
        <f>Q7+Q8+Q9+Q10+Q11+Q12+Q13+Q14+Q15</f>
        <v>0</v>
      </c>
      <c r="R16" s="205">
        <f>(Q16)/'Table I'!G7*100</f>
        <v>0</v>
      </c>
      <c r="S16" s="204">
        <f>S7+S8+S9+S10+S11+S12+S13+S14+S15</f>
        <v>0</v>
      </c>
      <c r="T16" s="205">
        <f>(S16)/'Table I'!G7*100</f>
        <v>0</v>
      </c>
      <c r="U16" s="204">
        <f>U7+U8+U9+U10+U11+U12+U13+U14+U15</f>
        <v>0</v>
      </c>
    </row>
    <row r="17" spans="1:21" s="148" customFormat="1" ht="36">
      <c r="A17" s="200">
        <v>2</v>
      </c>
      <c r="B17" s="201"/>
      <c r="C17" s="201" t="s">
        <v>180</v>
      </c>
      <c r="D17" s="201"/>
      <c r="E17" s="201">
        <v>0</v>
      </c>
      <c r="F17" s="201">
        <v>0</v>
      </c>
      <c r="G17" s="201">
        <v>0</v>
      </c>
      <c r="H17" s="201"/>
      <c r="I17" s="201">
        <f>F17+G17+H17</f>
        <v>0</v>
      </c>
      <c r="J17" s="202">
        <f>(I17/('Table I'!G11-'Table I'!G9)*100)</f>
        <v>0</v>
      </c>
      <c r="K17" s="201">
        <v>0</v>
      </c>
      <c r="L17" s="201"/>
      <c r="M17" s="201">
        <f>K17+L17</f>
        <v>0</v>
      </c>
      <c r="N17" s="202">
        <f>(M17)/'Table I'!K11*100</f>
        <v>0</v>
      </c>
      <c r="O17" s="201">
        <v>0</v>
      </c>
      <c r="P17" s="202">
        <f>(O17+I17)/(O40+'Table I'!G11-'Table I'!G9)*100</f>
        <v>0</v>
      </c>
      <c r="Q17" s="201">
        <v>0</v>
      </c>
      <c r="R17" s="202">
        <f>(Q17)/'Table I'!G7*100</f>
        <v>0</v>
      </c>
      <c r="S17" s="201">
        <v>0</v>
      </c>
      <c r="T17" s="202">
        <f>(S17)/'Table I'!G7*100</f>
        <v>0</v>
      </c>
      <c r="U17" s="201">
        <v>0</v>
      </c>
    </row>
    <row r="18" spans="1:21" ht="12">
      <c r="A18" s="203"/>
      <c r="B18" s="204"/>
      <c r="C18" s="204" t="s">
        <v>181</v>
      </c>
      <c r="D18" s="204"/>
      <c r="E18" s="204">
        <f>+E17</f>
        <v>0</v>
      </c>
      <c r="F18" s="204">
        <f>+F17</f>
        <v>0</v>
      </c>
      <c r="G18" s="204">
        <f>+G17</f>
        <v>0</v>
      </c>
      <c r="H18" s="204">
        <f>+H17</f>
        <v>0</v>
      </c>
      <c r="I18" s="204">
        <f>F18+G18+H18</f>
        <v>0</v>
      </c>
      <c r="J18" s="205">
        <f>(I18/('Table I'!G11-'Table I'!G9)*100)</f>
        <v>0</v>
      </c>
      <c r="K18" s="204">
        <f>+K17</f>
        <v>0</v>
      </c>
      <c r="L18" s="204">
        <f>+L17</f>
        <v>0</v>
      </c>
      <c r="M18" s="204">
        <f>K18+L18</f>
        <v>0</v>
      </c>
      <c r="N18" s="205">
        <f>(M18)/'Table I'!K11*100</f>
        <v>0</v>
      </c>
      <c r="O18" s="204">
        <f>+O17</f>
        <v>0</v>
      </c>
      <c r="P18" s="205">
        <f>(O18+I18)/(O40+'Table I'!G11-'Table I'!G9)*100</f>
        <v>0</v>
      </c>
      <c r="Q18" s="204">
        <f>+Q17</f>
        <v>0</v>
      </c>
      <c r="R18" s="205">
        <f>(Q18)/'Table I'!G7*100</f>
        <v>0</v>
      </c>
      <c r="S18" s="204">
        <f>+S17</f>
        <v>0</v>
      </c>
      <c r="T18" s="205">
        <f>(S18)/'Table I'!G7*100</f>
        <v>0</v>
      </c>
      <c r="U18" s="204">
        <f>+U17</f>
        <v>0</v>
      </c>
    </row>
    <row r="19" spans="1:21" s="148" customFormat="1" ht="36">
      <c r="A19" s="200">
        <v>3</v>
      </c>
      <c r="B19" s="201" t="s">
        <v>130</v>
      </c>
      <c r="C19" s="201" t="s">
        <v>182</v>
      </c>
      <c r="D19" s="201"/>
      <c r="E19" s="201">
        <v>178</v>
      </c>
      <c r="F19" s="201">
        <v>755200</v>
      </c>
      <c r="G19" s="201">
        <v>0</v>
      </c>
      <c r="H19" s="201"/>
      <c r="I19" s="201">
        <f>F19+G19+H19</f>
        <v>755200</v>
      </c>
      <c r="J19" s="202">
        <f>(I19/('Table I'!G11-'Table I'!G9)*100)</f>
        <v>7.317829457364342</v>
      </c>
      <c r="K19" s="201">
        <v>755200</v>
      </c>
      <c r="L19" s="201"/>
      <c r="M19" s="201">
        <f>K19+L19</f>
        <v>755200</v>
      </c>
      <c r="N19" s="202">
        <f>(M19)/'Table I'!K11*100</f>
        <v>7.317829457364342</v>
      </c>
      <c r="O19" s="201">
        <v>0</v>
      </c>
      <c r="P19" s="202">
        <f>(O19+I19)/(O40+'Table I'!G11-'Table I'!G9)*100</f>
        <v>7.317829457364342</v>
      </c>
      <c r="Q19" s="201">
        <v>0</v>
      </c>
      <c r="R19" s="202">
        <f>(Q19)/'Table I'!G7*100</f>
        <v>0</v>
      </c>
      <c r="S19" s="201">
        <v>52800</v>
      </c>
      <c r="T19" s="202">
        <f>(S19)/'Table I'!G7*100</f>
        <v>1.8121911037891267</v>
      </c>
      <c r="U19" s="201">
        <v>755199</v>
      </c>
    </row>
    <row r="20" spans="1:21" s="148" customFormat="1" ht="36">
      <c r="A20" s="200"/>
      <c r="B20" s="201"/>
      <c r="C20" s="201" t="s">
        <v>183</v>
      </c>
      <c r="D20" s="201"/>
      <c r="E20" s="201">
        <v>11</v>
      </c>
      <c r="F20" s="201">
        <v>674400</v>
      </c>
      <c r="G20" s="201">
        <v>0</v>
      </c>
      <c r="H20" s="201"/>
      <c r="I20" s="201">
        <f>F20+G20+H20</f>
        <v>674400</v>
      </c>
      <c r="J20" s="202">
        <f>(I20/('Table I'!G11-'Table I'!G9)*100)</f>
        <v>6.5348837209302335</v>
      </c>
      <c r="K20" s="201">
        <v>674400</v>
      </c>
      <c r="L20" s="201"/>
      <c r="M20" s="201">
        <f>K20+L20</f>
        <v>674400</v>
      </c>
      <c r="N20" s="202">
        <f>(M20)/'Table I'!K11*100</f>
        <v>6.5348837209302335</v>
      </c>
      <c r="O20" s="201">
        <v>0</v>
      </c>
      <c r="P20" s="202">
        <f>(O20+I20)/(O40+'Table I'!G11-'Table I'!G9)*100</f>
        <v>6.5348837209302335</v>
      </c>
      <c r="Q20" s="201">
        <v>0</v>
      </c>
      <c r="R20" s="202">
        <f>(Q20)/'Table I'!G7*100</f>
        <v>0</v>
      </c>
      <c r="S20" s="201">
        <v>24000</v>
      </c>
      <c r="T20" s="202">
        <f>(S20)/'Table I'!G7*100</f>
        <v>0.8237232289950577</v>
      </c>
      <c r="U20" s="201">
        <v>674400</v>
      </c>
    </row>
    <row r="21" spans="1:21" ht="24">
      <c r="A21" s="203"/>
      <c r="B21" s="204"/>
      <c r="C21" s="204" t="s">
        <v>184</v>
      </c>
      <c r="D21" s="204" t="s">
        <v>185</v>
      </c>
      <c r="E21" s="204"/>
      <c r="F21" s="204">
        <v>151200</v>
      </c>
      <c r="G21" s="204">
        <v>0</v>
      </c>
      <c r="H21" s="204"/>
      <c r="I21" s="204">
        <f>F21+G21+H21</f>
        <v>151200</v>
      </c>
      <c r="J21" s="205">
        <f>(I21/('Table I'!G11-'Table I'!G9)*100)</f>
        <v>1.4651162790697674</v>
      </c>
      <c r="K21" s="204">
        <v>151200</v>
      </c>
      <c r="L21" s="204"/>
      <c r="M21" s="204">
        <f>K21+L21</f>
        <v>151200</v>
      </c>
      <c r="N21" s="205">
        <f>(M21)/'Table I'!K11*100</f>
        <v>1.4651162790697674</v>
      </c>
      <c r="O21" s="204">
        <v>0</v>
      </c>
      <c r="P21" s="205">
        <f>(O21+I21)/(O40+'Table I'!G11-'Table I'!G9)*100</f>
        <v>1.4651162790697674</v>
      </c>
      <c r="Q21" s="204">
        <v>0</v>
      </c>
      <c r="R21" s="205">
        <f>(Q21)/'Table I'!G7*100</f>
        <v>0</v>
      </c>
      <c r="S21" s="204">
        <v>0</v>
      </c>
      <c r="T21" s="205">
        <f>(S21)/'Table I'!G7*100</f>
        <v>0</v>
      </c>
      <c r="U21" s="204">
        <v>151200</v>
      </c>
    </row>
    <row r="22" spans="1:21" ht="12">
      <c r="A22" s="203"/>
      <c r="B22" s="204"/>
      <c r="C22" s="204" t="s">
        <v>186</v>
      </c>
      <c r="D22" s="204" t="s">
        <v>187</v>
      </c>
      <c r="E22" s="204"/>
      <c r="F22" s="204">
        <v>103200</v>
      </c>
      <c r="G22" s="204">
        <v>0</v>
      </c>
      <c r="H22" s="204"/>
      <c r="I22" s="204">
        <f>F22+G22+H22</f>
        <v>103200</v>
      </c>
      <c r="J22" s="205">
        <f>(I22/('Table I'!G11-'Table I'!G9)*100)</f>
        <v>1</v>
      </c>
      <c r="K22" s="204">
        <v>103200</v>
      </c>
      <c r="L22" s="204"/>
      <c r="M22" s="204">
        <f>K22+L22</f>
        <v>103200</v>
      </c>
      <c r="N22" s="205">
        <f>(M22)/'Table I'!K11*100</f>
        <v>1</v>
      </c>
      <c r="O22" s="204">
        <v>0</v>
      </c>
      <c r="P22" s="205">
        <f>(O22+I22)/(O40+'Table I'!G11-'Table I'!G9)*100</f>
        <v>1</v>
      </c>
      <c r="Q22" s="204">
        <v>0</v>
      </c>
      <c r="R22" s="205">
        <f>(Q22)/'Table I'!G7*100</f>
        <v>0</v>
      </c>
      <c r="S22" s="204">
        <v>0</v>
      </c>
      <c r="T22" s="205">
        <f>(S22)/'Table I'!G7*100</f>
        <v>0</v>
      </c>
      <c r="U22" s="204">
        <v>103200</v>
      </c>
    </row>
    <row r="23" spans="1:21" s="148" customFormat="1" ht="12">
      <c r="A23" s="200"/>
      <c r="B23" s="201" t="s">
        <v>152</v>
      </c>
      <c r="C23" s="201" t="s">
        <v>188</v>
      </c>
      <c r="D23" s="201"/>
      <c r="E23" s="201">
        <v>0</v>
      </c>
      <c r="F23" s="201">
        <v>0</v>
      </c>
      <c r="G23" s="201">
        <v>0</v>
      </c>
      <c r="H23" s="201"/>
      <c r="I23" s="201">
        <f>F23+G23+H23</f>
        <v>0</v>
      </c>
      <c r="J23" s="202">
        <f>(I23/('Table I'!G11-'Table I'!G9)*100)</f>
        <v>0</v>
      </c>
      <c r="K23" s="201">
        <v>0</v>
      </c>
      <c r="L23" s="201"/>
      <c r="M23" s="201">
        <f>K23+L23</f>
        <v>0</v>
      </c>
      <c r="N23" s="202">
        <f>(M23)/'Table I'!K11*100</f>
        <v>0</v>
      </c>
      <c r="O23" s="201">
        <v>0</v>
      </c>
      <c r="P23" s="202">
        <f>(O23+I23)/(O40+'Table I'!G11-'Table I'!G9)*100</f>
        <v>0</v>
      </c>
      <c r="Q23" s="201">
        <v>0</v>
      </c>
      <c r="R23" s="202">
        <f>(Q23)/'Table I'!G7*100</f>
        <v>0</v>
      </c>
      <c r="S23" s="201">
        <v>0</v>
      </c>
      <c r="T23" s="202">
        <f>(S23)/'Table I'!G7*100</f>
        <v>0</v>
      </c>
      <c r="U23" s="201">
        <v>0</v>
      </c>
    </row>
    <row r="24" spans="1:21" s="148" customFormat="1" ht="12">
      <c r="A24" s="200"/>
      <c r="B24" s="201" t="s">
        <v>154</v>
      </c>
      <c r="C24" s="201" t="s">
        <v>189</v>
      </c>
      <c r="D24" s="201"/>
      <c r="E24" s="201">
        <v>0</v>
      </c>
      <c r="F24" s="201">
        <v>0</v>
      </c>
      <c r="G24" s="201">
        <v>0</v>
      </c>
      <c r="H24" s="201"/>
      <c r="I24" s="201">
        <f>F24+G24+H24</f>
        <v>0</v>
      </c>
      <c r="J24" s="202">
        <f>(I24/('Table I'!G11-'Table I'!G9)*100)</f>
        <v>0</v>
      </c>
      <c r="K24" s="201">
        <v>0</v>
      </c>
      <c r="L24" s="201"/>
      <c r="M24" s="201">
        <f>K24+L24</f>
        <v>0</v>
      </c>
      <c r="N24" s="202">
        <f>(M24)/'Table I'!K11*100</f>
        <v>0</v>
      </c>
      <c r="O24" s="201">
        <v>0</v>
      </c>
      <c r="P24" s="202">
        <f>(O24+I24)/(O40+'Table I'!G11-'Table I'!G9)*100</f>
        <v>0</v>
      </c>
      <c r="Q24" s="201">
        <v>0</v>
      </c>
      <c r="R24" s="202">
        <f>(Q24)/'Table I'!G7*100</f>
        <v>0</v>
      </c>
      <c r="S24" s="201">
        <v>0</v>
      </c>
      <c r="T24" s="202">
        <f>(S24)/'Table I'!G7*100</f>
        <v>0</v>
      </c>
      <c r="U24" s="201">
        <v>0</v>
      </c>
    </row>
    <row r="25" spans="1:21" s="148" customFormat="1" ht="12">
      <c r="A25" s="200"/>
      <c r="B25" s="201" t="s">
        <v>164</v>
      </c>
      <c r="C25" s="201" t="s">
        <v>190</v>
      </c>
      <c r="D25" s="201"/>
      <c r="E25" s="201">
        <v>0</v>
      </c>
      <c r="F25" s="201">
        <v>0</v>
      </c>
      <c r="G25" s="201">
        <v>0</v>
      </c>
      <c r="H25" s="201"/>
      <c r="I25" s="201">
        <f>F25+G25+H25</f>
        <v>0</v>
      </c>
      <c r="J25" s="202">
        <f>(I25/('Table I'!G11-'Table I'!G9)*100)</f>
        <v>0</v>
      </c>
      <c r="K25" s="201">
        <v>0</v>
      </c>
      <c r="L25" s="201"/>
      <c r="M25" s="201">
        <f>K25+L25</f>
        <v>0</v>
      </c>
      <c r="N25" s="202">
        <f>(M25)/'Table I'!K11*100</f>
        <v>0</v>
      </c>
      <c r="O25" s="201">
        <v>0</v>
      </c>
      <c r="P25" s="202">
        <f>(O25+I25)/(O40+'Table I'!G11-'Table I'!G9)*100</f>
        <v>0</v>
      </c>
      <c r="Q25" s="201">
        <v>0</v>
      </c>
      <c r="R25" s="202">
        <f>(Q25)/'Table I'!G7*100</f>
        <v>0</v>
      </c>
      <c r="S25" s="201">
        <v>0</v>
      </c>
      <c r="T25" s="202">
        <f>(S25)/'Table I'!G7*100</f>
        <v>0</v>
      </c>
      <c r="U25" s="201">
        <v>0</v>
      </c>
    </row>
    <row r="26" spans="1:21" s="148" customFormat="1" ht="12">
      <c r="A26" s="200"/>
      <c r="B26" s="201" t="s">
        <v>191</v>
      </c>
      <c r="C26" s="201" t="s">
        <v>192</v>
      </c>
      <c r="D26" s="201"/>
      <c r="E26" s="201">
        <v>11</v>
      </c>
      <c r="F26" s="201">
        <v>1402400</v>
      </c>
      <c r="G26" s="201">
        <v>0</v>
      </c>
      <c r="H26" s="201"/>
      <c r="I26" s="201">
        <f>F26+G26+H26</f>
        <v>1402400</v>
      </c>
      <c r="J26" s="202">
        <f>(I26/('Table I'!G11-'Table I'!G9)*100)</f>
        <v>13.589147286821706</v>
      </c>
      <c r="K26" s="201">
        <v>1402400</v>
      </c>
      <c r="L26" s="201"/>
      <c r="M26" s="201">
        <f>K26+L26</f>
        <v>1402400</v>
      </c>
      <c r="N26" s="202">
        <f>(M26)/'Table I'!K11*100</f>
        <v>13.589147286821706</v>
      </c>
      <c r="O26" s="201">
        <v>0</v>
      </c>
      <c r="P26" s="202">
        <f>(O26+I26)/(O40+'Table I'!G11-'Table I'!G9)*100</f>
        <v>13.589147286821706</v>
      </c>
      <c r="Q26" s="201">
        <v>0</v>
      </c>
      <c r="R26" s="202">
        <f>(Q26)/'Table I'!G7*100</f>
        <v>0</v>
      </c>
      <c r="S26" s="201">
        <v>0</v>
      </c>
      <c r="T26" s="202">
        <f>(S26)/'Table I'!G7*100</f>
        <v>0</v>
      </c>
      <c r="U26" s="201">
        <v>1402400</v>
      </c>
    </row>
    <row r="27" spans="1:21" ht="24">
      <c r="A27" s="203"/>
      <c r="B27" s="204"/>
      <c r="C27" s="204" t="s">
        <v>193</v>
      </c>
      <c r="D27" s="204" t="s">
        <v>194</v>
      </c>
      <c r="E27" s="204"/>
      <c r="F27" s="204">
        <v>360000</v>
      </c>
      <c r="G27" s="204">
        <v>0</v>
      </c>
      <c r="H27" s="204"/>
      <c r="I27" s="204">
        <f>F27+G27+H27</f>
        <v>360000</v>
      </c>
      <c r="J27" s="205">
        <f>(I27/('Table I'!G11-'Table I'!G9)*100)</f>
        <v>3.488372093023256</v>
      </c>
      <c r="K27" s="204">
        <v>360000</v>
      </c>
      <c r="L27" s="204"/>
      <c r="M27" s="204">
        <f>K27+L27</f>
        <v>360000</v>
      </c>
      <c r="N27" s="205">
        <f>(M27)/'Table I'!K11*100</f>
        <v>3.488372093023256</v>
      </c>
      <c r="O27" s="204">
        <v>0</v>
      </c>
      <c r="P27" s="205">
        <f>(O27+I27)/(O40+'Table I'!G11-'Table I'!G9)*100</f>
        <v>3.488372093023256</v>
      </c>
      <c r="Q27" s="204">
        <v>0</v>
      </c>
      <c r="R27" s="205">
        <f>(Q27)/'Table I'!G7*100</f>
        <v>0</v>
      </c>
      <c r="S27" s="204">
        <v>0</v>
      </c>
      <c r="T27" s="205">
        <f>(S27)/'Table I'!G7*100</f>
        <v>0</v>
      </c>
      <c r="U27" s="204">
        <v>360000</v>
      </c>
    </row>
    <row r="28" spans="1:21" ht="24">
      <c r="A28" s="203"/>
      <c r="B28" s="204"/>
      <c r="C28" s="204" t="s">
        <v>195</v>
      </c>
      <c r="D28" s="204" t="s">
        <v>196</v>
      </c>
      <c r="E28" s="204"/>
      <c r="F28" s="204">
        <v>357600</v>
      </c>
      <c r="G28" s="204">
        <v>0</v>
      </c>
      <c r="H28" s="204"/>
      <c r="I28" s="204">
        <f>F28+G28+H28</f>
        <v>357600</v>
      </c>
      <c r="J28" s="205">
        <f>(I28/('Table I'!G11-'Table I'!G9)*100)</f>
        <v>3.4651162790697674</v>
      </c>
      <c r="K28" s="204">
        <v>357600</v>
      </c>
      <c r="L28" s="204"/>
      <c r="M28" s="204">
        <f>K28+L28</f>
        <v>357600</v>
      </c>
      <c r="N28" s="205">
        <f>(M28)/'Table I'!K11*100</f>
        <v>3.4651162790697674</v>
      </c>
      <c r="O28" s="204">
        <v>0</v>
      </c>
      <c r="P28" s="205">
        <f>(O28+I28)/(O40+'Table I'!G11-'Table I'!G9)*100</f>
        <v>3.4651162790697674</v>
      </c>
      <c r="Q28" s="204">
        <v>0</v>
      </c>
      <c r="R28" s="205">
        <f>(Q28)/'Table I'!G7*100</f>
        <v>0</v>
      </c>
      <c r="S28" s="204">
        <v>0</v>
      </c>
      <c r="T28" s="205">
        <f>(S28)/'Table I'!G7*100</f>
        <v>0</v>
      </c>
      <c r="U28" s="204">
        <v>357600</v>
      </c>
    </row>
    <row r="29" spans="1:21" ht="24">
      <c r="A29" s="203"/>
      <c r="B29" s="204"/>
      <c r="C29" s="204" t="s">
        <v>197</v>
      </c>
      <c r="D29" s="204" t="s">
        <v>198</v>
      </c>
      <c r="E29" s="204"/>
      <c r="F29" s="204">
        <v>225600</v>
      </c>
      <c r="G29" s="204">
        <v>0</v>
      </c>
      <c r="H29" s="204"/>
      <c r="I29" s="204">
        <f>F29+G29+H29</f>
        <v>225600</v>
      </c>
      <c r="J29" s="205">
        <f>(I29/('Table I'!G11-'Table I'!G9)*100)</f>
        <v>2.186046511627907</v>
      </c>
      <c r="K29" s="204">
        <v>225600</v>
      </c>
      <c r="L29" s="204"/>
      <c r="M29" s="204">
        <f>K29+L29</f>
        <v>225600</v>
      </c>
      <c r="N29" s="205">
        <f>(M29)/'Table I'!K11*100</f>
        <v>2.186046511627907</v>
      </c>
      <c r="O29" s="204">
        <v>0</v>
      </c>
      <c r="P29" s="205">
        <f>(O29+I29)/(O40+'Table I'!G11-'Table I'!G9)*100</f>
        <v>2.186046511627907</v>
      </c>
      <c r="Q29" s="204">
        <v>0</v>
      </c>
      <c r="R29" s="205">
        <f>(Q29)/'Table I'!G7*100</f>
        <v>0</v>
      </c>
      <c r="S29" s="204">
        <v>0</v>
      </c>
      <c r="T29" s="205">
        <f>(S29)/'Table I'!G7*100</f>
        <v>0</v>
      </c>
      <c r="U29" s="204">
        <v>225600</v>
      </c>
    </row>
    <row r="30" spans="1:21" ht="12">
      <c r="A30" s="203"/>
      <c r="B30" s="204"/>
      <c r="C30" s="204" t="s">
        <v>199</v>
      </c>
      <c r="D30" s="204" t="s">
        <v>200</v>
      </c>
      <c r="E30" s="204"/>
      <c r="F30" s="204">
        <v>187200</v>
      </c>
      <c r="G30" s="204">
        <v>0</v>
      </c>
      <c r="H30" s="204"/>
      <c r="I30" s="204">
        <f>F30+G30+H30</f>
        <v>187200</v>
      </c>
      <c r="J30" s="205">
        <f>(I30/('Table I'!G11-'Table I'!G9)*100)</f>
        <v>1.813953488372093</v>
      </c>
      <c r="K30" s="204">
        <v>187200</v>
      </c>
      <c r="L30" s="204"/>
      <c r="M30" s="204">
        <f>K30+L30</f>
        <v>187200</v>
      </c>
      <c r="N30" s="205">
        <f>(M30)/'Table I'!K11*100</f>
        <v>1.813953488372093</v>
      </c>
      <c r="O30" s="204">
        <v>0</v>
      </c>
      <c r="P30" s="205">
        <f>(O30+I30)/(O40+'Table I'!G11-'Table I'!G9)*100</f>
        <v>1.813953488372093</v>
      </c>
      <c r="Q30" s="204">
        <v>0</v>
      </c>
      <c r="R30" s="205">
        <f>(Q30)/'Table I'!G7*100</f>
        <v>0</v>
      </c>
      <c r="S30" s="204">
        <v>0</v>
      </c>
      <c r="T30" s="205">
        <f>(S30)/'Table I'!G7*100</f>
        <v>0</v>
      </c>
      <c r="U30" s="204">
        <v>187200</v>
      </c>
    </row>
    <row r="31" spans="1:21" ht="36">
      <c r="A31" s="203"/>
      <c r="B31" s="204"/>
      <c r="C31" s="204" t="s">
        <v>201</v>
      </c>
      <c r="D31" s="204" t="s">
        <v>202</v>
      </c>
      <c r="E31" s="204"/>
      <c r="F31" s="204">
        <v>146400</v>
      </c>
      <c r="G31" s="204">
        <v>0</v>
      </c>
      <c r="H31" s="204"/>
      <c r="I31" s="204">
        <f>F31+G31+H31</f>
        <v>146400</v>
      </c>
      <c r="J31" s="205">
        <f>(I31/('Table I'!G11-'Table I'!G9)*100)</f>
        <v>1.4186046511627908</v>
      </c>
      <c r="K31" s="204">
        <v>146400</v>
      </c>
      <c r="L31" s="204"/>
      <c r="M31" s="204">
        <f>K31+L31</f>
        <v>146400</v>
      </c>
      <c r="N31" s="205">
        <f>(M31)/'Table I'!K11*100</f>
        <v>1.4186046511627908</v>
      </c>
      <c r="O31" s="204">
        <v>0</v>
      </c>
      <c r="P31" s="205">
        <f>(O31+I31)/(O40+'Table I'!G11-'Table I'!G9)*100</f>
        <v>1.4186046511627908</v>
      </c>
      <c r="Q31" s="204">
        <v>0</v>
      </c>
      <c r="R31" s="205">
        <f>(Q31)/'Table I'!G7*100</f>
        <v>0</v>
      </c>
      <c r="S31" s="204">
        <v>0</v>
      </c>
      <c r="T31" s="205">
        <f>(S31)/'Table I'!G7*100</f>
        <v>0</v>
      </c>
      <c r="U31" s="204">
        <v>146400</v>
      </c>
    </row>
    <row r="32" spans="1:21" ht="24">
      <c r="A32" s="203"/>
      <c r="B32" s="204"/>
      <c r="C32" s="204" t="s">
        <v>203</v>
      </c>
      <c r="D32" s="204" t="s">
        <v>204</v>
      </c>
      <c r="E32" s="204"/>
      <c r="F32" s="204">
        <v>108000</v>
      </c>
      <c r="G32" s="204">
        <v>0</v>
      </c>
      <c r="H32" s="204"/>
      <c r="I32" s="204">
        <f>F32+G32+H32</f>
        <v>108000</v>
      </c>
      <c r="J32" s="205">
        <f>(I32/('Table I'!G11-'Table I'!G9)*100)</f>
        <v>1.0465116279069768</v>
      </c>
      <c r="K32" s="204">
        <v>108000</v>
      </c>
      <c r="L32" s="204"/>
      <c r="M32" s="204">
        <f>K32+L32</f>
        <v>108000</v>
      </c>
      <c r="N32" s="205">
        <f>(M32)/'Table I'!K11*100</f>
        <v>1.0465116279069768</v>
      </c>
      <c r="O32" s="204">
        <v>0</v>
      </c>
      <c r="P32" s="205">
        <f>(O32+I32)/(O40+'Table I'!G11-'Table I'!G9)*100</f>
        <v>1.0465116279069768</v>
      </c>
      <c r="Q32" s="204">
        <v>0</v>
      </c>
      <c r="R32" s="205">
        <f>(Q32)/'Table I'!G7*100</f>
        <v>0</v>
      </c>
      <c r="S32" s="204">
        <v>0</v>
      </c>
      <c r="T32" s="205">
        <f>(S32)/'Table I'!G7*100</f>
        <v>0</v>
      </c>
      <c r="U32" s="204">
        <v>108000</v>
      </c>
    </row>
    <row r="33" spans="1:21" s="148" customFormat="1" ht="12">
      <c r="A33" s="200"/>
      <c r="B33" s="201" t="s">
        <v>205</v>
      </c>
      <c r="C33" s="201" t="s">
        <v>206</v>
      </c>
      <c r="D33" s="201"/>
      <c r="E33" s="201">
        <v>0</v>
      </c>
      <c r="F33" s="201">
        <v>0</v>
      </c>
      <c r="G33" s="201">
        <v>0</v>
      </c>
      <c r="H33" s="201"/>
      <c r="I33" s="201">
        <f>F33+G33+H33</f>
        <v>0</v>
      </c>
      <c r="J33" s="202">
        <f>(I33/('Table I'!G11-'Table I'!G9)*100)</f>
        <v>0</v>
      </c>
      <c r="K33" s="201">
        <v>0</v>
      </c>
      <c r="L33" s="201"/>
      <c r="M33" s="201">
        <f>K33+L33</f>
        <v>0</v>
      </c>
      <c r="N33" s="202">
        <f>(M33)/'Table I'!K11*100</f>
        <v>0</v>
      </c>
      <c r="O33" s="201">
        <v>0</v>
      </c>
      <c r="P33" s="202">
        <f>(O33+I33)/(O40+'Table I'!G11-'Table I'!G9)*100</f>
        <v>0</v>
      </c>
      <c r="Q33" s="201">
        <v>0</v>
      </c>
      <c r="R33" s="202">
        <f>(Q33)/'Table I'!G7*100</f>
        <v>0</v>
      </c>
      <c r="S33" s="201">
        <v>0</v>
      </c>
      <c r="T33" s="202">
        <f>(S33)/'Table I'!G7*100</f>
        <v>0</v>
      </c>
      <c r="U33" s="201">
        <v>0</v>
      </c>
    </row>
    <row r="34" spans="1:21" s="148" customFormat="1" ht="12">
      <c r="A34" s="200"/>
      <c r="B34" s="201" t="s">
        <v>207</v>
      </c>
      <c r="C34" s="201" t="s">
        <v>208</v>
      </c>
      <c r="D34" s="201"/>
      <c r="E34" s="201">
        <v>0</v>
      </c>
      <c r="F34" s="201">
        <v>0</v>
      </c>
      <c r="G34" s="201">
        <v>0</v>
      </c>
      <c r="H34" s="201"/>
      <c r="I34" s="201">
        <f>F34+G34+H34</f>
        <v>0</v>
      </c>
      <c r="J34" s="202">
        <f>(I34/('Table I'!G11-'Table I'!G9)*100)</f>
        <v>0</v>
      </c>
      <c r="K34" s="201">
        <v>0</v>
      </c>
      <c r="L34" s="201"/>
      <c r="M34" s="201">
        <f>K34+L34</f>
        <v>0</v>
      </c>
      <c r="N34" s="202">
        <f>(M34)/'Table I'!K11*100</f>
        <v>0</v>
      </c>
      <c r="O34" s="201">
        <v>0</v>
      </c>
      <c r="P34" s="202">
        <f>(O34+I34)/(O40+'Table I'!G11-'Table I'!G9)*100</f>
        <v>0</v>
      </c>
      <c r="Q34" s="201">
        <v>0</v>
      </c>
      <c r="R34" s="202">
        <f>(Q34)/'Table I'!G7*100</f>
        <v>0</v>
      </c>
      <c r="S34" s="201">
        <v>0</v>
      </c>
      <c r="T34" s="202">
        <f>(S34)/'Table I'!G7*100</f>
        <v>0</v>
      </c>
      <c r="U34" s="201">
        <v>0</v>
      </c>
    </row>
    <row r="35" spans="1:21" s="148" customFormat="1" ht="12">
      <c r="A35" s="200"/>
      <c r="B35" s="201" t="s">
        <v>209</v>
      </c>
      <c r="C35" s="201" t="s">
        <v>210</v>
      </c>
      <c r="D35" s="201"/>
      <c r="E35" s="201">
        <v>0</v>
      </c>
      <c r="F35" s="201">
        <v>0</v>
      </c>
      <c r="G35" s="201">
        <v>0</v>
      </c>
      <c r="H35" s="201"/>
      <c r="I35" s="201">
        <f>F35+G35+H35</f>
        <v>0</v>
      </c>
      <c r="J35" s="202">
        <f>(I35/('Table I'!G11-'Table I'!G9)*100)</f>
        <v>0</v>
      </c>
      <c r="K35" s="201">
        <v>0</v>
      </c>
      <c r="L35" s="201"/>
      <c r="M35" s="201">
        <f>K35+L35</f>
        <v>0</v>
      </c>
      <c r="N35" s="202">
        <f>(M35)/'Table I'!K11*100</f>
        <v>0</v>
      </c>
      <c r="O35" s="201">
        <v>0</v>
      </c>
      <c r="P35" s="202">
        <f>(O35+I35)/(O40+'Table I'!G11-'Table I'!G9)*100</f>
        <v>0</v>
      </c>
      <c r="Q35" s="201">
        <v>0</v>
      </c>
      <c r="R35" s="202">
        <f>(Q35)/'Table I'!G7*100</f>
        <v>0</v>
      </c>
      <c r="S35" s="201">
        <v>0</v>
      </c>
      <c r="T35" s="202">
        <f>(S35)/'Table I'!G7*100</f>
        <v>0</v>
      </c>
      <c r="U35" s="201">
        <v>0</v>
      </c>
    </row>
    <row r="36" spans="1:21" s="148" customFormat="1" ht="12">
      <c r="A36" s="200"/>
      <c r="B36" s="201" t="s">
        <v>211</v>
      </c>
      <c r="C36" s="201" t="s">
        <v>212</v>
      </c>
      <c r="D36" s="201"/>
      <c r="E36" s="201">
        <v>2</v>
      </c>
      <c r="F36" s="201">
        <v>81600</v>
      </c>
      <c r="G36" s="201">
        <v>0</v>
      </c>
      <c r="H36" s="201"/>
      <c r="I36" s="201">
        <f>F36+G36+H36</f>
        <v>81600</v>
      </c>
      <c r="J36" s="202">
        <f>(I36/('Table I'!G11-'Table I'!G9)*100)</f>
        <v>0.7906976744186046</v>
      </c>
      <c r="K36" s="201">
        <v>81600</v>
      </c>
      <c r="L36" s="201"/>
      <c r="M36" s="201">
        <f>K36+L36</f>
        <v>81600</v>
      </c>
      <c r="N36" s="202">
        <f>(M36)/'Table I'!K11*100</f>
        <v>0.7906976744186046</v>
      </c>
      <c r="O36" s="201">
        <v>0</v>
      </c>
      <c r="P36" s="202">
        <f>(O36+I36)/(O40+'Table I'!G11-'Table I'!G9)*100</f>
        <v>0.7906976744186046</v>
      </c>
      <c r="Q36" s="201">
        <v>0</v>
      </c>
      <c r="R36" s="202">
        <f>(Q36)/'Table I'!G7*100</f>
        <v>0</v>
      </c>
      <c r="S36" s="201">
        <v>0</v>
      </c>
      <c r="T36" s="202">
        <f>(S36)/'Table I'!G7*100</f>
        <v>0</v>
      </c>
      <c r="U36" s="201">
        <v>81600</v>
      </c>
    </row>
    <row r="37" spans="1:21" s="148" customFormat="1" ht="12">
      <c r="A37" s="200"/>
      <c r="B37" s="201" t="s">
        <v>213</v>
      </c>
      <c r="C37" s="201" t="s">
        <v>214</v>
      </c>
      <c r="D37" s="201"/>
      <c r="E37" s="201">
        <v>0</v>
      </c>
      <c r="F37" s="201">
        <v>0</v>
      </c>
      <c r="G37" s="201">
        <v>0</v>
      </c>
      <c r="H37" s="201"/>
      <c r="I37" s="201">
        <f>F37+G37+H37</f>
        <v>0</v>
      </c>
      <c r="J37" s="202">
        <f>(I37/('Table I'!G11-'Table I'!G9)*100)</f>
        <v>0</v>
      </c>
      <c r="K37" s="201">
        <v>0</v>
      </c>
      <c r="L37" s="201"/>
      <c r="M37" s="201">
        <f>K37+L37</f>
        <v>0</v>
      </c>
      <c r="N37" s="202">
        <f>(M37)/'Table I'!K11*100</f>
        <v>0</v>
      </c>
      <c r="O37" s="201">
        <v>0</v>
      </c>
      <c r="P37" s="202">
        <f>(O37+I37)/(O40+'Table I'!G11-'Table I'!G9)*100</f>
        <v>0</v>
      </c>
      <c r="Q37" s="201">
        <v>0</v>
      </c>
      <c r="R37" s="202">
        <f>(Q37)/'Table I'!G7*100</f>
        <v>0</v>
      </c>
      <c r="S37" s="201">
        <v>0</v>
      </c>
      <c r="T37" s="202">
        <f>(S37)/'Table I'!G7*100</f>
        <v>0</v>
      </c>
      <c r="U37" s="201">
        <v>0</v>
      </c>
    </row>
    <row r="38" spans="1:21" s="148" customFormat="1" ht="12">
      <c r="A38" s="200"/>
      <c r="B38" s="201" t="s">
        <v>215</v>
      </c>
      <c r="C38" s="201" t="s">
        <v>216</v>
      </c>
      <c r="D38" s="201"/>
      <c r="E38" s="201">
        <v>0</v>
      </c>
      <c r="F38" s="201">
        <v>0</v>
      </c>
      <c r="G38" s="201">
        <v>0</v>
      </c>
      <c r="H38" s="201"/>
      <c r="I38" s="201">
        <f>F38+G38+H38</f>
        <v>0</v>
      </c>
      <c r="J38" s="202">
        <f>(I38/('Table I'!G11-'Table I'!G9)*100)</f>
        <v>0</v>
      </c>
      <c r="K38" s="201">
        <v>0</v>
      </c>
      <c r="L38" s="201"/>
      <c r="M38" s="201">
        <f>K38+L38</f>
        <v>0</v>
      </c>
      <c r="N38" s="202">
        <f>(M38)/'Table I'!K11*100</f>
        <v>0</v>
      </c>
      <c r="O38" s="201">
        <v>0</v>
      </c>
      <c r="P38" s="202">
        <f>(O38+I38)/(O40+'Table I'!G11-'Table I'!G9)*100</f>
        <v>0</v>
      </c>
      <c r="Q38" s="201">
        <v>0</v>
      </c>
      <c r="R38" s="202">
        <f>(Q38)/'Table I'!G7*100</f>
        <v>0</v>
      </c>
      <c r="S38" s="201">
        <v>0</v>
      </c>
      <c r="T38" s="202">
        <f>(S38)/'Table I'!G7*100</f>
        <v>0</v>
      </c>
      <c r="U38" s="201">
        <v>0</v>
      </c>
    </row>
    <row r="39" spans="1:21" ht="12.75" thickBot="1">
      <c r="A39" s="203"/>
      <c r="B39" s="204"/>
      <c r="C39" s="204" t="s">
        <v>217</v>
      </c>
      <c r="D39" s="204"/>
      <c r="E39" s="204">
        <f>+E19+E20+E23+E24+E25+E26+E33+E34+E35+E36+E37+E38</f>
        <v>202</v>
      </c>
      <c r="F39" s="204">
        <f>+F19+F20+F23+F24+F25+F26+F33+F34+F35+F36+F37+F38</f>
        <v>2913600</v>
      </c>
      <c r="G39" s="204">
        <f>+G19+G20+G23+G24+G25+G26+G33+G34+G35+G36+G37+G38</f>
        <v>0</v>
      </c>
      <c r="H39" s="204">
        <f>+H19+H20+H23+H24+H25+H26+H33+H34+H35+H36+H37+H38</f>
        <v>0</v>
      </c>
      <c r="I39" s="204">
        <f>F39+G39+H39</f>
        <v>2913600</v>
      </c>
      <c r="J39" s="205">
        <f>(I39/('Table I'!G11-'Table I'!G9)*100)</f>
        <v>28.232558139534884</v>
      </c>
      <c r="K39" s="204">
        <f>+K19+K20+K23+K24+K25+K26+K33+K34+K35+K36+K37+K38</f>
        <v>2913600</v>
      </c>
      <c r="L39" s="204">
        <f>+L19+L20+L23+L24+L25+L26+L33+L34+L35+L36+L37+L38</f>
        <v>0</v>
      </c>
      <c r="M39" s="204">
        <f>K39+L39</f>
        <v>2913600</v>
      </c>
      <c r="N39" s="205">
        <f>(M39)/'Table I'!K11*100</f>
        <v>28.232558139534884</v>
      </c>
      <c r="O39" s="204">
        <f>+O19+O20+O23+O24+O25+O26+O33+O34+O35+O36+O37+O38</f>
        <v>0</v>
      </c>
      <c r="P39" s="205">
        <f>(O39+I39)/(O40+'Table I'!G11-'Table I'!G9)*100</f>
        <v>28.232558139534884</v>
      </c>
      <c r="Q39" s="204">
        <f>+Q19+Q20+Q23+Q24+Q25+Q26+Q33+Q34+Q35+Q36+Q37+Q38</f>
        <v>0</v>
      </c>
      <c r="R39" s="205">
        <f>(Q39)/'Table I'!G7*100</f>
        <v>0</v>
      </c>
      <c r="S39" s="204">
        <f>+S19+S20+S23+S24+S25+S26+S33+S34+S35+S36+S37+S38</f>
        <v>76800</v>
      </c>
      <c r="T39" s="205">
        <f>(S39)/'Table I'!G7*100</f>
        <v>2.6359143327841847</v>
      </c>
      <c r="U39" s="204">
        <f>+U19+U20+U23+U24+U25+U26+U33+U34+U35+U36+U37+U38</f>
        <v>2913599</v>
      </c>
    </row>
    <row r="40" spans="1:21" s="147" customFormat="1" ht="24.75" thickBot="1">
      <c r="A40" s="206"/>
      <c r="B40" s="207"/>
      <c r="C40" s="207" t="s">
        <v>218</v>
      </c>
      <c r="D40" s="207"/>
      <c r="E40" s="207">
        <f>E16+E18+E39</f>
        <v>202</v>
      </c>
      <c r="F40" s="207">
        <f>F16+F18+F39</f>
        <v>2913600</v>
      </c>
      <c r="G40" s="207">
        <f>G16+G18+G39</f>
        <v>0</v>
      </c>
      <c r="H40" s="207">
        <f>H16+H18+H39</f>
        <v>0</v>
      </c>
      <c r="I40" s="207">
        <f>I16+I18+I39</f>
        <v>2913600</v>
      </c>
      <c r="J40" s="208">
        <f>J16+J18+J39</f>
        <v>28.232558139534884</v>
      </c>
      <c r="K40" s="207">
        <f>K16+K18+K39</f>
        <v>2913600</v>
      </c>
      <c r="L40" s="207">
        <f>L16+L18+L39</f>
        <v>0</v>
      </c>
      <c r="M40" s="207">
        <f>M16+M18+M39</f>
        <v>2913600</v>
      </c>
      <c r="N40" s="208">
        <f>N16+N18+N39</f>
        <v>28.232558139534884</v>
      </c>
      <c r="O40" s="207">
        <f>O16+O18+O39</f>
        <v>0</v>
      </c>
      <c r="P40" s="208">
        <f>P16+P18+P39</f>
        <v>28.232558139534884</v>
      </c>
      <c r="Q40" s="207">
        <f>Q16+Q18+Q39</f>
        <v>0</v>
      </c>
      <c r="R40" s="208">
        <f>R16+R18+R39</f>
        <v>0</v>
      </c>
      <c r="S40" s="207">
        <f>S16+S18+S39</f>
        <v>76800</v>
      </c>
      <c r="T40" s="208">
        <f>T16+T18+T39</f>
        <v>2.6359143327841847</v>
      </c>
      <c r="U40" s="209">
        <f>U16+U18+U39</f>
        <v>2913599</v>
      </c>
    </row>
  </sheetData>
  <sheetProtection/>
  <mergeCells count="26">
    <mergeCell ref="Q5:R5"/>
    <mergeCell ref="S5:T5"/>
    <mergeCell ref="S2:T2"/>
    <mergeCell ref="Q3:Q4"/>
    <mergeCell ref="R3:R4"/>
    <mergeCell ref="S3:S4"/>
    <mergeCell ref="I2:I4"/>
    <mergeCell ref="J2:J4"/>
    <mergeCell ref="K2:N2"/>
    <mergeCell ref="K5:N5"/>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2">
      <selection activeCell="A6" sqref="A6:T8"/>
    </sheetView>
  </sheetViews>
  <sheetFormatPr defaultColWidth="9.33203125" defaultRowHeight="12.75"/>
  <cols>
    <col min="1" max="1" width="5.33203125" style="0" customWidth="1"/>
    <col min="2" max="2" width="33.66015625" style="0" customWidth="1"/>
    <col min="3" max="3" width="18" style="0" customWidth="1"/>
    <col min="4" max="4" width="13.5" style="0" customWidth="1"/>
    <col min="5" max="5" width="12.5" style="0" customWidth="1"/>
    <col min="6" max="6" width="14.66015625" style="0" customWidth="1"/>
    <col min="7" max="7" width="14.5" style="0" customWidth="1"/>
    <col min="8" max="8" width="12.16015625" style="0" customWidth="1"/>
    <col min="9" max="9" width="14.66015625" style="0" customWidth="1"/>
    <col min="10" max="10" width="12.16015625" style="0" customWidth="1"/>
    <col min="11" max="11" width="8.5" style="0" customWidth="1"/>
    <col min="12" max="12" width="10.5" style="0" customWidth="1"/>
    <col min="13" max="13" width="13" style="29" customWidth="1"/>
    <col min="14" max="14" width="17.83203125" style="0" customWidth="1"/>
    <col min="15" max="15" width="18.66015625" style="0" customWidth="1"/>
    <col min="16" max="16" width="9.5" style="0" customWidth="1"/>
    <col min="17" max="17" width="11" style="29" customWidth="1"/>
    <col min="18" max="18" width="11" style="0" customWidth="1"/>
    <col min="19" max="19" width="11.66015625" style="29" customWidth="1"/>
    <col min="20" max="20" width="12.5" style="0" customWidth="1"/>
  </cols>
  <sheetData>
    <row r="1" spans="1:20" ht="15">
      <c r="A1" s="72" t="s">
        <v>94</v>
      </c>
      <c r="B1" s="72"/>
      <c r="C1" s="72"/>
      <c r="D1" s="72"/>
      <c r="E1" s="72"/>
      <c r="F1" s="72"/>
      <c r="G1" s="72"/>
      <c r="H1" s="72"/>
      <c r="I1" s="72"/>
      <c r="J1" s="72"/>
      <c r="K1" s="72"/>
      <c r="L1" s="72"/>
      <c r="M1" s="72"/>
      <c r="N1" s="72"/>
      <c r="O1" s="72"/>
      <c r="P1" s="72"/>
      <c r="Q1" s="72"/>
      <c r="R1" s="72"/>
      <c r="S1" s="72"/>
      <c r="T1" s="72"/>
    </row>
    <row r="2" spans="1:20" ht="40.5" customHeight="1">
      <c r="A2" s="102"/>
      <c r="B2" s="57" t="s">
        <v>90</v>
      </c>
      <c r="C2" s="57" t="s">
        <v>78</v>
      </c>
      <c r="D2" s="57" t="s">
        <v>100</v>
      </c>
      <c r="E2" s="57" t="s">
        <v>63</v>
      </c>
      <c r="F2" s="57" t="s">
        <v>79</v>
      </c>
      <c r="G2" s="57" t="s">
        <v>80</v>
      </c>
      <c r="H2" s="57" t="s">
        <v>98</v>
      </c>
      <c r="I2" s="57" t="s">
        <v>82</v>
      </c>
      <c r="J2" s="55" t="s">
        <v>59</v>
      </c>
      <c r="K2" s="105"/>
      <c r="L2" s="105"/>
      <c r="M2" s="79"/>
      <c r="N2" s="57" t="s">
        <v>58</v>
      </c>
      <c r="O2" s="57" t="s">
        <v>101</v>
      </c>
      <c r="P2" s="55" t="s">
        <v>57</v>
      </c>
      <c r="Q2" s="56"/>
      <c r="R2" s="55" t="s">
        <v>56</v>
      </c>
      <c r="S2" s="56"/>
      <c r="T2" s="57" t="s">
        <v>99</v>
      </c>
    </row>
    <row r="3" spans="1:20" ht="27" customHeight="1">
      <c r="A3" s="103"/>
      <c r="B3" s="98"/>
      <c r="C3" s="36"/>
      <c r="D3" s="36"/>
      <c r="E3" s="36"/>
      <c r="F3" s="36"/>
      <c r="G3" s="36"/>
      <c r="H3" s="98"/>
      <c r="I3" s="98"/>
      <c r="J3" s="55" t="s">
        <v>26</v>
      </c>
      <c r="K3" s="60"/>
      <c r="L3" s="56"/>
      <c r="M3" s="106" t="s">
        <v>73</v>
      </c>
      <c r="N3" s="36"/>
      <c r="O3" s="98"/>
      <c r="P3" s="57" t="s">
        <v>95</v>
      </c>
      <c r="Q3" s="100" t="s">
        <v>96</v>
      </c>
      <c r="R3" s="57" t="s">
        <v>102</v>
      </c>
      <c r="S3" s="100" t="s">
        <v>97</v>
      </c>
      <c r="T3" s="98"/>
    </row>
    <row r="4" spans="1:20" ht="33" customHeight="1">
      <c r="A4" s="104"/>
      <c r="B4" s="99"/>
      <c r="C4" s="61"/>
      <c r="D4" s="61"/>
      <c r="E4" s="61"/>
      <c r="F4" s="61"/>
      <c r="G4" s="61"/>
      <c r="H4" s="99"/>
      <c r="I4" s="99"/>
      <c r="J4" s="11" t="s">
        <v>74</v>
      </c>
      <c r="K4" s="11" t="s">
        <v>75</v>
      </c>
      <c r="L4" s="11" t="s">
        <v>38</v>
      </c>
      <c r="M4" s="107"/>
      <c r="N4" s="61"/>
      <c r="O4" s="99"/>
      <c r="P4" s="61"/>
      <c r="Q4" s="101"/>
      <c r="R4" s="99"/>
      <c r="S4" s="101"/>
      <c r="T4" s="99"/>
    </row>
    <row r="5" spans="1:20" ht="45" customHeight="1">
      <c r="A5" s="17"/>
      <c r="B5" s="13" t="s">
        <v>40</v>
      </c>
      <c r="C5" s="15" t="s">
        <v>41</v>
      </c>
      <c r="D5" s="13" t="s">
        <v>42</v>
      </c>
      <c r="E5" s="15" t="s">
        <v>43</v>
      </c>
      <c r="F5" s="13" t="s">
        <v>44</v>
      </c>
      <c r="G5" s="13" t="s">
        <v>45</v>
      </c>
      <c r="H5" s="15" t="s">
        <v>87</v>
      </c>
      <c r="I5" s="15" t="s">
        <v>47</v>
      </c>
      <c r="J5" s="55" t="s">
        <v>48</v>
      </c>
      <c r="K5" s="60"/>
      <c r="L5" s="60"/>
      <c r="M5" s="56"/>
      <c r="N5" s="13" t="s">
        <v>49</v>
      </c>
      <c r="O5" s="15" t="s">
        <v>51</v>
      </c>
      <c r="P5" s="62" t="s">
        <v>52</v>
      </c>
      <c r="Q5" s="63"/>
      <c r="R5" s="62" t="s">
        <v>53</v>
      </c>
      <c r="S5" s="63"/>
      <c r="T5" s="15" t="s">
        <v>54</v>
      </c>
    </row>
    <row r="6" spans="1:20" s="16" customFormat="1" ht="15.75" customHeight="1">
      <c r="A6" s="210" t="s">
        <v>219</v>
      </c>
      <c r="B6" s="211" t="s">
        <v>220</v>
      </c>
      <c r="C6" s="211"/>
      <c r="D6" s="211">
        <v>0</v>
      </c>
      <c r="E6" s="211">
        <v>0</v>
      </c>
      <c r="F6" s="211">
        <v>0</v>
      </c>
      <c r="G6" s="211">
        <v>0</v>
      </c>
      <c r="H6" s="211">
        <f>E6+F6+G6</f>
        <v>0</v>
      </c>
      <c r="I6" s="211">
        <f>(H6/('Table I'!G11-'Table I'!G9)*100)</f>
        <v>0</v>
      </c>
      <c r="J6" s="211">
        <v>0</v>
      </c>
      <c r="K6" s="211">
        <v>0</v>
      </c>
      <c r="L6" s="211">
        <f>J6+K6</f>
        <v>0</v>
      </c>
      <c r="M6" s="212">
        <f>(L6)/'Table I'!K11*100</f>
        <v>0</v>
      </c>
      <c r="N6" s="211">
        <v>0</v>
      </c>
      <c r="O6" s="211">
        <f>(N6+H6)/(N8+'Table I'!G11-'Table I'!G9)*100</f>
        <v>0</v>
      </c>
      <c r="P6" s="214">
        <v>0</v>
      </c>
      <c r="Q6" s="215">
        <f>(P6)/'Table I'!G11*100</f>
        <v>0</v>
      </c>
      <c r="R6" s="214">
        <v>0</v>
      </c>
      <c r="S6" s="215">
        <f>(R6)/'Table I'!G11*100</f>
        <v>0</v>
      </c>
      <c r="T6" s="213">
        <v>0</v>
      </c>
    </row>
    <row r="7" spans="1:20" s="16" customFormat="1" ht="39" thickBot="1">
      <c r="A7" s="216" t="s">
        <v>221</v>
      </c>
      <c r="B7" s="217" t="s">
        <v>222</v>
      </c>
      <c r="C7" s="217"/>
      <c r="D7" s="217">
        <v>0</v>
      </c>
      <c r="E7" s="217">
        <v>0</v>
      </c>
      <c r="F7" s="217">
        <v>0</v>
      </c>
      <c r="G7" s="217">
        <v>0</v>
      </c>
      <c r="H7" s="217">
        <f>E7+F7+G7</f>
        <v>0</v>
      </c>
      <c r="I7" s="217">
        <f>(H7/('Table I'!G11-'Table I'!G9)*100)</f>
        <v>0</v>
      </c>
      <c r="J7" s="217">
        <v>0</v>
      </c>
      <c r="K7" s="217">
        <v>0</v>
      </c>
      <c r="L7" s="217">
        <f>J7+K7</f>
        <v>0</v>
      </c>
      <c r="M7" s="218">
        <f>(L7)/'Table I'!K11*100</f>
        <v>0</v>
      </c>
      <c r="N7" s="217">
        <v>0</v>
      </c>
      <c r="O7" s="217">
        <f>(N7+H7)/(N8+'Table I'!G11-'Table I'!G9)*100</f>
        <v>0</v>
      </c>
      <c r="P7" s="217">
        <v>0</v>
      </c>
      <c r="Q7" s="218">
        <f>(P7)/'Table I'!G11*100</f>
        <v>0</v>
      </c>
      <c r="R7" s="217">
        <v>0</v>
      </c>
      <c r="S7" s="218">
        <f>(R7)/'Table I'!G11*100</f>
        <v>0</v>
      </c>
      <c r="T7" s="217">
        <v>0</v>
      </c>
    </row>
    <row r="8" spans="1:20" ht="26.25" thickBot="1">
      <c r="A8" s="219"/>
      <c r="B8" s="220" t="s">
        <v>223</v>
      </c>
      <c r="C8" s="220"/>
      <c r="D8" s="220">
        <v>0</v>
      </c>
      <c r="E8" s="220">
        <f>E6+E7</f>
        <v>0</v>
      </c>
      <c r="F8" s="220">
        <f>F6+F7</f>
        <v>0</v>
      </c>
      <c r="G8" s="220">
        <f>G6+G7</f>
        <v>0</v>
      </c>
      <c r="H8" s="220">
        <f>H6+H7</f>
        <v>0</v>
      </c>
      <c r="I8" s="220">
        <f>I6+I7</f>
        <v>0</v>
      </c>
      <c r="J8" s="220">
        <f>J6+J7</f>
        <v>0</v>
      </c>
      <c r="K8" s="220">
        <f>K6+K7</f>
        <v>0</v>
      </c>
      <c r="L8" s="220">
        <f>L6+L7</f>
        <v>0</v>
      </c>
      <c r="M8" s="221">
        <f>M6+M7</f>
        <v>0</v>
      </c>
      <c r="N8" s="220">
        <f>N6+N7</f>
        <v>0</v>
      </c>
      <c r="O8" s="220">
        <f>O6+O7</f>
        <v>0</v>
      </c>
      <c r="P8" s="220">
        <f>P6+P7</f>
        <v>0</v>
      </c>
      <c r="Q8" s="221">
        <f>Q6+Q7</f>
        <v>0</v>
      </c>
      <c r="R8" s="220">
        <f>R6+R7</f>
        <v>0</v>
      </c>
      <c r="S8" s="221">
        <f>S6+S7</f>
        <v>0</v>
      </c>
      <c r="T8" s="222">
        <f>T6+T7</f>
        <v>0</v>
      </c>
    </row>
  </sheetData>
  <sheetProtection/>
  <mergeCells count="25">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T2:T4"/>
    <mergeCell ref="P3:P4"/>
    <mergeCell ref="Q3:Q4"/>
    <mergeCell ref="R3:R4"/>
    <mergeCell ref="S3:S4"/>
    <mergeCell ref="N2:N4"/>
    <mergeCell ref="O2:O4"/>
    <mergeCell ref="P2:Q2"/>
    <mergeCell ref="R2:S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8"/>
  <sheetViews>
    <sheetView zoomScalePageLayoutView="0" workbookViewId="0" topLeftCell="A1">
      <selection activeCell="F34" sqref="F34"/>
    </sheetView>
  </sheetViews>
  <sheetFormatPr defaultColWidth="9.33203125" defaultRowHeight="12.75"/>
  <cols>
    <col min="2" max="2" width="27.5" style="0" customWidth="1"/>
    <col min="3" max="3" width="24.33203125" style="0" customWidth="1"/>
    <col min="4" max="4" width="11" style="0" customWidth="1"/>
    <col min="5" max="5" width="26.66015625" style="0" customWidth="1"/>
    <col min="6" max="6" width="24.33203125" style="0" customWidth="1"/>
    <col min="7" max="7" width="10.83203125" style="0" customWidth="1"/>
    <col min="8" max="8" width="24.16015625" style="0" customWidth="1"/>
    <col min="11" max="11" width="20.83203125" style="0" customWidth="1"/>
    <col min="12" max="12" width="2.16015625" style="0" customWidth="1"/>
    <col min="13" max="13" width="4.16015625" style="0" customWidth="1"/>
  </cols>
  <sheetData>
    <row r="1" spans="1:11" ht="16.5" thickBot="1">
      <c r="A1" s="110" t="s">
        <v>104</v>
      </c>
      <c r="B1" s="110"/>
      <c r="C1" s="110"/>
      <c r="D1" s="110"/>
      <c r="E1" s="110"/>
      <c r="F1" s="110"/>
      <c r="G1" s="110"/>
      <c r="H1" s="110"/>
      <c r="I1" s="110"/>
      <c r="J1" s="110"/>
      <c r="K1" s="110"/>
    </row>
    <row r="2" spans="1:11" ht="51" customHeight="1" thickTop="1">
      <c r="A2" s="111" t="s">
        <v>105</v>
      </c>
      <c r="B2" s="113" t="s">
        <v>106</v>
      </c>
      <c r="C2" s="113"/>
      <c r="D2" s="113"/>
      <c r="E2" s="113" t="s">
        <v>107</v>
      </c>
      <c r="F2" s="113"/>
      <c r="G2" s="113"/>
      <c r="H2" s="114" t="s">
        <v>108</v>
      </c>
      <c r="I2" s="114"/>
      <c r="J2" s="114"/>
      <c r="K2" s="35" t="s">
        <v>109</v>
      </c>
    </row>
    <row r="3" spans="1:11" ht="12.75">
      <c r="A3" s="112"/>
      <c r="B3" s="115" t="s">
        <v>110</v>
      </c>
      <c r="C3" s="115"/>
      <c r="D3" s="115"/>
      <c r="E3" s="115" t="s">
        <v>111</v>
      </c>
      <c r="F3" s="115"/>
      <c r="G3" s="115"/>
      <c r="H3" s="115" t="s">
        <v>112</v>
      </c>
      <c r="I3" s="115"/>
      <c r="J3" s="115"/>
      <c r="K3" s="37" t="s">
        <v>113</v>
      </c>
    </row>
    <row r="4" spans="1:11" ht="25.5">
      <c r="A4" s="112"/>
      <c r="B4" s="38" t="s">
        <v>114</v>
      </c>
      <c r="C4" s="39" t="s">
        <v>115</v>
      </c>
      <c r="D4" s="38" t="s">
        <v>116</v>
      </c>
      <c r="E4" s="38" t="s">
        <v>114</v>
      </c>
      <c r="F4" s="39" t="s">
        <v>115</v>
      </c>
      <c r="G4" s="38" t="s">
        <v>116</v>
      </c>
      <c r="H4" s="116" t="s">
        <v>117</v>
      </c>
      <c r="I4" s="116"/>
      <c r="J4" s="116"/>
      <c r="K4" s="40"/>
    </row>
    <row r="5" spans="1:11" ht="12.75">
      <c r="A5" s="41"/>
      <c r="B5" s="42"/>
      <c r="C5" s="42"/>
      <c r="D5" s="42"/>
      <c r="E5" s="42"/>
      <c r="F5" s="42"/>
      <c r="G5" s="42"/>
      <c r="H5" s="43" t="s">
        <v>118</v>
      </c>
      <c r="I5" s="42"/>
      <c r="J5" s="42" t="s">
        <v>119</v>
      </c>
      <c r="K5" s="40"/>
    </row>
    <row r="6" spans="1:11" ht="12.75">
      <c r="A6" s="41"/>
      <c r="B6" s="42"/>
      <c r="C6" s="42"/>
      <c r="D6" s="42"/>
      <c r="E6" s="42"/>
      <c r="F6" s="42"/>
      <c r="G6" s="42"/>
      <c r="H6" s="43" t="s">
        <v>120</v>
      </c>
      <c r="I6" s="42"/>
      <c r="J6" s="42" t="s">
        <v>119</v>
      </c>
      <c r="K6" s="40"/>
    </row>
    <row r="7" spans="1:11" ht="45" customHeight="1">
      <c r="A7" s="41"/>
      <c r="B7" s="42"/>
      <c r="C7" s="42"/>
      <c r="D7" s="42"/>
      <c r="E7" s="42"/>
      <c r="F7" s="42"/>
      <c r="G7" s="42"/>
      <c r="H7" s="44" t="s">
        <v>121</v>
      </c>
      <c r="I7" s="42"/>
      <c r="J7" s="42" t="s">
        <v>119</v>
      </c>
      <c r="K7" s="40"/>
    </row>
    <row r="8" spans="1:11" ht="12.75">
      <c r="A8" s="41"/>
      <c r="B8" s="42"/>
      <c r="C8" s="42"/>
      <c r="D8" s="42"/>
      <c r="E8" s="42"/>
      <c r="F8" s="42"/>
      <c r="G8" s="42"/>
      <c r="H8" s="43" t="s">
        <v>122</v>
      </c>
      <c r="I8" s="42"/>
      <c r="J8" s="42"/>
      <c r="K8" s="40"/>
    </row>
    <row r="9" spans="1:11" ht="25.5">
      <c r="A9" s="41"/>
      <c r="B9" s="42"/>
      <c r="C9" s="42"/>
      <c r="D9" s="42"/>
      <c r="E9" s="42"/>
      <c r="F9" s="42"/>
      <c r="G9" s="42"/>
      <c r="H9" s="44" t="s">
        <v>123</v>
      </c>
      <c r="I9" s="42"/>
      <c r="J9" s="42"/>
      <c r="K9" s="40"/>
    </row>
    <row r="10" spans="1:11" ht="12.75">
      <c r="A10" s="41"/>
      <c r="B10" s="42"/>
      <c r="C10" s="42"/>
      <c r="D10" s="42"/>
      <c r="E10" s="42"/>
      <c r="F10" s="42"/>
      <c r="G10" s="42"/>
      <c r="H10" s="42"/>
      <c r="I10" s="42"/>
      <c r="J10" s="42"/>
      <c r="K10" s="40"/>
    </row>
    <row r="11" spans="1:11" ht="12.75">
      <c r="A11" s="41"/>
      <c r="B11" s="42"/>
      <c r="C11" s="42"/>
      <c r="D11" s="42"/>
      <c r="E11" s="42"/>
      <c r="F11" s="42"/>
      <c r="G11" s="42"/>
      <c r="H11" s="42"/>
      <c r="I11" s="42"/>
      <c r="J11" s="42"/>
      <c r="K11" s="40"/>
    </row>
    <row r="12" spans="1:11" ht="12.75">
      <c r="A12" s="41"/>
      <c r="B12" s="42"/>
      <c r="C12" s="42"/>
      <c r="D12" s="42"/>
      <c r="E12" s="42"/>
      <c r="F12" s="42"/>
      <c r="G12" s="42"/>
      <c r="H12" s="42"/>
      <c r="I12" s="42"/>
      <c r="J12" s="42"/>
      <c r="K12" s="40"/>
    </row>
    <row r="13" spans="1:11" ht="12.75">
      <c r="A13" s="41"/>
      <c r="B13" s="42"/>
      <c r="C13" s="42"/>
      <c r="D13" s="42"/>
      <c r="E13" s="42"/>
      <c r="F13" s="42"/>
      <c r="G13" s="42"/>
      <c r="H13" s="42"/>
      <c r="I13" s="42"/>
      <c r="J13" s="42"/>
      <c r="K13" s="40"/>
    </row>
    <row r="14" spans="1:11" ht="12.75">
      <c r="A14" s="41"/>
      <c r="B14" s="42"/>
      <c r="C14" s="42"/>
      <c r="D14" s="42"/>
      <c r="E14" s="42"/>
      <c r="F14" s="42"/>
      <c r="G14" s="42"/>
      <c r="H14" s="42"/>
      <c r="I14" s="42"/>
      <c r="J14" s="42"/>
      <c r="K14" s="40"/>
    </row>
    <row r="15" spans="1:11" ht="12.75">
      <c r="A15" s="41"/>
      <c r="B15" s="42"/>
      <c r="C15" s="42"/>
      <c r="D15" s="42"/>
      <c r="E15" s="42"/>
      <c r="F15" s="42"/>
      <c r="G15" s="42"/>
      <c r="H15" s="42"/>
      <c r="I15" s="42"/>
      <c r="J15" s="42"/>
      <c r="K15" s="40"/>
    </row>
    <row r="16" spans="1:11" ht="13.5" thickBot="1">
      <c r="A16" s="45"/>
      <c r="B16" s="46"/>
      <c r="C16" s="46"/>
      <c r="D16" s="46"/>
      <c r="E16" s="46"/>
      <c r="F16" s="46"/>
      <c r="G16" s="46"/>
      <c r="H16" s="46"/>
      <c r="I16" s="46"/>
      <c r="J16" s="46"/>
      <c r="K16" s="47"/>
    </row>
    <row r="17" spans="1:11" ht="30.75" customHeight="1" thickTop="1">
      <c r="A17" s="108" t="s">
        <v>124</v>
      </c>
      <c r="B17" s="108"/>
      <c r="C17" s="108"/>
      <c r="D17" s="108"/>
      <c r="E17" s="108"/>
      <c r="F17" s="108"/>
      <c r="G17" s="108"/>
      <c r="H17" s="108"/>
      <c r="I17" s="108"/>
      <c r="J17" s="108"/>
      <c r="K17" s="108"/>
    </row>
    <row r="18" spans="1:11" ht="15">
      <c r="A18" s="109" t="s">
        <v>125</v>
      </c>
      <c r="B18" s="109"/>
      <c r="C18" s="109"/>
      <c r="D18" s="109"/>
      <c r="E18" s="109"/>
      <c r="F18" s="109"/>
      <c r="G18" s="109"/>
      <c r="H18" s="109"/>
      <c r="I18" s="109"/>
      <c r="J18" s="109"/>
      <c r="K18" s="109"/>
    </row>
  </sheetData>
  <sheetProtection/>
  <mergeCells count="11">
    <mergeCell ref="H4:J4"/>
    <mergeCell ref="A17:K17"/>
    <mergeCell ref="A18:K18"/>
    <mergeCell ref="A1:K1"/>
    <mergeCell ref="A2:A4"/>
    <mergeCell ref="B2:D2"/>
    <mergeCell ref="E2:G2"/>
    <mergeCell ref="H2:J2"/>
    <mergeCell ref="B3:D3"/>
    <mergeCell ref="E3:G3"/>
    <mergeCell ref="H3:J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2.75"/>
  <cols>
    <col min="1" max="1" width="6.5" style="0" bestFit="1" customWidth="1"/>
    <col min="2" max="2" width="25.16015625" style="0" bestFit="1" customWidth="1"/>
    <col min="3" max="3" width="53" style="0" bestFit="1" customWidth="1"/>
    <col min="4" max="4" width="11.33203125" style="0" bestFit="1" customWidth="1"/>
    <col min="5" max="5" width="11.5" style="0" bestFit="1" customWidth="1"/>
    <col min="6" max="6" width="12.83203125" style="0" bestFit="1" customWidth="1"/>
    <col min="7" max="7" width="8.16015625" style="0" bestFit="1" customWidth="1"/>
    <col min="8" max="8" width="11.16015625" style="0" bestFit="1" customWidth="1"/>
    <col min="9" max="9" width="11.66015625" style="0" bestFit="1" customWidth="1"/>
    <col min="10" max="10" width="6.16015625" style="0" bestFit="1" customWidth="1"/>
    <col min="11" max="11" width="33.5" style="0" bestFit="1" customWidth="1"/>
  </cols>
  <sheetData>
    <row r="1" spans="1:11" s="16" customFormat="1" ht="12.75">
      <c r="A1" s="229" t="s">
        <v>191</v>
      </c>
      <c r="B1" s="223" t="s">
        <v>192</v>
      </c>
      <c r="C1" s="223"/>
      <c r="D1" s="223"/>
      <c r="E1" s="223"/>
      <c r="F1" s="223"/>
      <c r="G1" s="223"/>
      <c r="H1" s="223"/>
      <c r="I1" s="223"/>
      <c r="J1" s="223"/>
      <c r="K1" s="223"/>
    </row>
    <row r="2" spans="1:11" s="16" customFormat="1" ht="12.75">
      <c r="A2" s="229" t="s">
        <v>224</v>
      </c>
      <c r="B2" s="223" t="s">
        <v>225</v>
      </c>
      <c r="C2" s="223" t="s">
        <v>226</v>
      </c>
      <c r="D2" s="223" t="s">
        <v>227</v>
      </c>
      <c r="E2" s="223" t="s">
        <v>228</v>
      </c>
      <c r="F2" s="223" t="s">
        <v>229</v>
      </c>
      <c r="G2" s="223" t="s">
        <v>230</v>
      </c>
      <c r="H2" s="223" t="s">
        <v>231</v>
      </c>
      <c r="I2" s="223" t="s">
        <v>232</v>
      </c>
      <c r="J2" s="223" t="s">
        <v>233</v>
      </c>
      <c r="K2" s="223" t="s">
        <v>66</v>
      </c>
    </row>
    <row r="3" spans="1:11" ht="12.75">
      <c r="A3" s="230">
        <v>1</v>
      </c>
      <c r="B3" s="225" t="s">
        <v>194</v>
      </c>
      <c r="C3" s="226" t="s">
        <v>193</v>
      </c>
      <c r="D3" s="224">
        <v>360000</v>
      </c>
      <c r="E3" s="224">
        <v>0</v>
      </c>
      <c r="F3" s="224">
        <v>360000</v>
      </c>
      <c r="G3" s="227">
        <v>3.4884</v>
      </c>
      <c r="H3" s="228">
        <v>3600000</v>
      </c>
      <c r="I3" s="224">
        <v>0</v>
      </c>
      <c r="J3" s="226" t="s">
        <v>234</v>
      </c>
      <c r="K3" s="226" t="s">
        <v>235</v>
      </c>
    </row>
    <row r="4" spans="1:11" ht="12.75">
      <c r="A4" s="230">
        <v>2</v>
      </c>
      <c r="B4" s="225" t="s">
        <v>196</v>
      </c>
      <c r="C4" s="226" t="s">
        <v>195</v>
      </c>
      <c r="D4" s="224">
        <v>357600</v>
      </c>
      <c r="E4" s="224">
        <v>0</v>
      </c>
      <c r="F4" s="224">
        <v>357600</v>
      </c>
      <c r="G4" s="227">
        <v>3.4651</v>
      </c>
      <c r="H4" s="228">
        <v>3576000</v>
      </c>
      <c r="I4" s="224">
        <v>0</v>
      </c>
      <c r="J4" s="226" t="s">
        <v>234</v>
      </c>
      <c r="K4" s="226" t="s">
        <v>235</v>
      </c>
    </row>
    <row r="5" spans="1:11" ht="12.75">
      <c r="A5" s="230">
        <v>3</v>
      </c>
      <c r="B5" s="225" t="s">
        <v>198</v>
      </c>
      <c r="C5" s="226" t="s">
        <v>197</v>
      </c>
      <c r="D5" s="224">
        <v>225600</v>
      </c>
      <c r="E5" s="224">
        <v>0</v>
      </c>
      <c r="F5" s="224">
        <v>225600</v>
      </c>
      <c r="G5" s="227">
        <v>2.186</v>
      </c>
      <c r="H5" s="228">
        <v>2256000</v>
      </c>
      <c r="I5" s="224">
        <v>0</v>
      </c>
      <c r="J5" s="226" t="s">
        <v>234</v>
      </c>
      <c r="K5" s="226" t="s">
        <v>235</v>
      </c>
    </row>
    <row r="6" spans="1:11" ht="12.75">
      <c r="A6" s="230">
        <v>4</v>
      </c>
      <c r="B6" s="225" t="s">
        <v>200</v>
      </c>
      <c r="C6" s="226" t="s">
        <v>199</v>
      </c>
      <c r="D6" s="224">
        <v>187200</v>
      </c>
      <c r="E6" s="224">
        <v>0</v>
      </c>
      <c r="F6" s="224">
        <v>187200</v>
      </c>
      <c r="G6" s="227">
        <v>1.814</v>
      </c>
      <c r="H6" s="228">
        <v>1872000</v>
      </c>
      <c r="I6" s="224">
        <v>0</v>
      </c>
      <c r="J6" s="226" t="s">
        <v>234</v>
      </c>
      <c r="K6" s="226" t="s">
        <v>235</v>
      </c>
    </row>
    <row r="7" spans="1:11" ht="12.75">
      <c r="A7" s="230">
        <v>5</v>
      </c>
      <c r="B7" s="225" t="s">
        <v>202</v>
      </c>
      <c r="C7" s="226" t="s">
        <v>201</v>
      </c>
      <c r="D7" s="224">
        <v>146400</v>
      </c>
      <c r="E7" s="224">
        <v>0</v>
      </c>
      <c r="F7" s="224">
        <v>146400</v>
      </c>
      <c r="G7" s="227">
        <v>1.4186</v>
      </c>
      <c r="H7" s="228">
        <v>1464000</v>
      </c>
      <c r="I7" s="224">
        <v>0</v>
      </c>
      <c r="J7" s="226" t="s">
        <v>234</v>
      </c>
      <c r="K7" s="226" t="s">
        <v>235</v>
      </c>
    </row>
    <row r="8" spans="1:11" ht="12.75">
      <c r="A8" s="230">
        <v>6</v>
      </c>
      <c r="B8" s="225" t="s">
        <v>204</v>
      </c>
      <c r="C8" s="226" t="s">
        <v>203</v>
      </c>
      <c r="D8" s="224">
        <v>108000</v>
      </c>
      <c r="E8" s="224">
        <v>0</v>
      </c>
      <c r="F8" s="224">
        <v>108000</v>
      </c>
      <c r="G8" s="227">
        <v>1.0465</v>
      </c>
      <c r="H8" s="228">
        <v>1080000</v>
      </c>
      <c r="I8" s="224">
        <v>0</v>
      </c>
      <c r="J8" s="226" t="s">
        <v>234</v>
      </c>
      <c r="K8" s="226" t="s">
        <v>235</v>
      </c>
    </row>
    <row r="9" spans="1:11" ht="12.75">
      <c r="A9" s="230">
        <v>7</v>
      </c>
      <c r="B9" s="225" t="s">
        <v>236</v>
      </c>
      <c r="C9" s="226" t="s">
        <v>237</v>
      </c>
      <c r="D9" s="224">
        <v>8000</v>
      </c>
      <c r="E9" s="224">
        <v>0</v>
      </c>
      <c r="F9" s="224">
        <v>8000</v>
      </c>
      <c r="G9" s="227">
        <v>0.0775</v>
      </c>
      <c r="H9" s="228">
        <v>80000</v>
      </c>
      <c r="I9" s="224">
        <v>0</v>
      </c>
      <c r="J9" s="226" t="s">
        <v>234</v>
      </c>
      <c r="K9" s="226" t="s">
        <v>235</v>
      </c>
    </row>
    <row r="10" spans="1:11" ht="12.75">
      <c r="A10" s="230">
        <v>8</v>
      </c>
      <c r="B10" s="225" t="s">
        <v>238</v>
      </c>
      <c r="C10" s="226" t="s">
        <v>239</v>
      </c>
      <c r="D10" s="224">
        <v>2400</v>
      </c>
      <c r="E10" s="224">
        <v>0</v>
      </c>
      <c r="F10" s="224">
        <v>2400</v>
      </c>
      <c r="G10" s="227">
        <v>0.0233</v>
      </c>
      <c r="H10" s="228">
        <v>24000</v>
      </c>
      <c r="I10" s="224">
        <v>0</v>
      </c>
      <c r="J10" s="226" t="s">
        <v>234</v>
      </c>
      <c r="K10" s="226" t="s">
        <v>235</v>
      </c>
    </row>
    <row r="11" spans="1:11" ht="12.75">
      <c r="A11" s="230">
        <v>9</v>
      </c>
      <c r="B11" s="225" t="s">
        <v>240</v>
      </c>
      <c r="C11" s="226" t="s">
        <v>241</v>
      </c>
      <c r="D11" s="224">
        <v>2400</v>
      </c>
      <c r="E11" s="224">
        <v>0</v>
      </c>
      <c r="F11" s="224">
        <v>2400</v>
      </c>
      <c r="G11" s="227">
        <v>0.0233</v>
      </c>
      <c r="H11" s="228">
        <v>24000</v>
      </c>
      <c r="I11" s="224">
        <v>0</v>
      </c>
      <c r="J11" s="226" t="s">
        <v>234</v>
      </c>
      <c r="K11" s="226" t="s">
        <v>235</v>
      </c>
    </row>
    <row r="12" spans="1:11" ht="12.75">
      <c r="A12" s="230">
        <v>10</v>
      </c>
      <c r="B12" s="225" t="s">
        <v>242</v>
      </c>
      <c r="C12" s="226" t="s">
        <v>243</v>
      </c>
      <c r="D12" s="224">
        <v>2400</v>
      </c>
      <c r="E12" s="224">
        <v>0</v>
      </c>
      <c r="F12" s="224">
        <v>2400</v>
      </c>
      <c r="G12" s="227">
        <v>0.0233</v>
      </c>
      <c r="H12" s="228">
        <v>24000</v>
      </c>
      <c r="I12" s="224">
        <v>0</v>
      </c>
      <c r="J12" s="226" t="s">
        <v>234</v>
      </c>
      <c r="K12" s="226" t="s">
        <v>235</v>
      </c>
    </row>
    <row r="13" spans="1:11" ht="12.75">
      <c r="A13" s="230">
        <v>11</v>
      </c>
      <c r="B13" s="225" t="s">
        <v>244</v>
      </c>
      <c r="C13" s="226" t="s">
        <v>245</v>
      </c>
      <c r="D13" s="224">
        <v>2400</v>
      </c>
      <c r="E13" s="224">
        <v>0</v>
      </c>
      <c r="F13" s="224">
        <v>2400</v>
      </c>
      <c r="G13" s="227">
        <v>0.0233</v>
      </c>
      <c r="H13" s="228">
        <v>24000</v>
      </c>
      <c r="I13" s="224">
        <v>0</v>
      </c>
      <c r="J13" s="226" t="s">
        <v>234</v>
      </c>
      <c r="K13" s="226" t="s">
        <v>235</v>
      </c>
    </row>
    <row r="14" spans="1:11" ht="12.75">
      <c r="A14" s="231"/>
      <c r="B14" s="232" t="s">
        <v>38</v>
      </c>
      <c r="C14" s="232"/>
      <c r="D14" s="232"/>
      <c r="E14" s="232"/>
      <c r="F14" s="232">
        <v>1402400</v>
      </c>
      <c r="G14" s="232">
        <v>13.5891</v>
      </c>
      <c r="H14" s="232">
        <v>14024000</v>
      </c>
      <c r="I14" s="232">
        <v>0</v>
      </c>
      <c r="J14" s="232"/>
      <c r="K14" s="23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9.83203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16" customFormat="1" ht="12.75">
      <c r="A1" s="229" t="s">
        <v>205</v>
      </c>
      <c r="B1" s="223" t="s">
        <v>246</v>
      </c>
      <c r="C1" s="223"/>
      <c r="D1" s="223"/>
      <c r="E1" s="223"/>
      <c r="F1" s="223"/>
      <c r="G1" s="223"/>
      <c r="H1" s="223"/>
      <c r="I1" s="223"/>
      <c r="J1" s="223"/>
      <c r="K1" s="223"/>
    </row>
    <row r="2" spans="1:11" s="16" customFormat="1" ht="12.75">
      <c r="A2" s="229" t="s">
        <v>224</v>
      </c>
      <c r="B2" s="223" t="s">
        <v>225</v>
      </c>
      <c r="C2" s="223" t="s">
        <v>226</v>
      </c>
      <c r="D2" s="223" t="s">
        <v>227</v>
      </c>
      <c r="E2" s="223" t="s">
        <v>228</v>
      </c>
      <c r="F2" s="223" t="s">
        <v>229</v>
      </c>
      <c r="G2" s="223" t="s">
        <v>230</v>
      </c>
      <c r="H2" s="223" t="s">
        <v>231</v>
      </c>
      <c r="I2" s="223" t="s">
        <v>232</v>
      </c>
      <c r="J2" s="223" t="s">
        <v>233</v>
      </c>
      <c r="K2" s="223" t="s">
        <v>66</v>
      </c>
    </row>
    <row r="3" spans="1:11" ht="12.75">
      <c r="A3" s="231"/>
      <c r="B3" s="232" t="s">
        <v>38</v>
      </c>
      <c r="C3" s="232"/>
      <c r="D3" s="232"/>
      <c r="E3" s="232"/>
      <c r="F3" s="232">
        <v>0</v>
      </c>
      <c r="G3" s="232">
        <v>0</v>
      </c>
      <c r="H3" s="232">
        <v>0</v>
      </c>
      <c r="I3" s="232">
        <v>0</v>
      </c>
      <c r="J3" s="232"/>
      <c r="K3" s="232"/>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16" customFormat="1" ht="12.75">
      <c r="A1" s="229" t="s">
        <v>207</v>
      </c>
      <c r="B1" s="223" t="s">
        <v>247</v>
      </c>
      <c r="C1" s="223"/>
      <c r="D1" s="223"/>
      <c r="E1" s="223"/>
      <c r="F1" s="223"/>
      <c r="G1" s="223"/>
      <c r="H1" s="223"/>
      <c r="I1" s="223"/>
      <c r="J1" s="223"/>
      <c r="K1" s="223"/>
    </row>
    <row r="2" spans="1:11" s="16" customFormat="1" ht="12.75">
      <c r="A2" s="229" t="s">
        <v>224</v>
      </c>
      <c r="B2" s="223" t="s">
        <v>225</v>
      </c>
      <c r="C2" s="223" t="s">
        <v>226</v>
      </c>
      <c r="D2" s="223" t="s">
        <v>227</v>
      </c>
      <c r="E2" s="223" t="s">
        <v>228</v>
      </c>
      <c r="F2" s="223" t="s">
        <v>229</v>
      </c>
      <c r="G2" s="223" t="s">
        <v>230</v>
      </c>
      <c r="H2" s="223" t="s">
        <v>231</v>
      </c>
      <c r="I2" s="223" t="s">
        <v>232</v>
      </c>
      <c r="J2" s="223" t="s">
        <v>233</v>
      </c>
      <c r="K2" s="223" t="s">
        <v>66</v>
      </c>
    </row>
    <row r="3" spans="1:11" ht="12.75">
      <c r="A3" s="231"/>
      <c r="B3" s="232" t="s">
        <v>38</v>
      </c>
      <c r="C3" s="232"/>
      <c r="D3" s="232"/>
      <c r="E3" s="232"/>
      <c r="F3" s="232">
        <v>0</v>
      </c>
      <c r="G3" s="232">
        <v>0</v>
      </c>
      <c r="H3" s="232">
        <v>0</v>
      </c>
      <c r="I3" s="232">
        <v>0</v>
      </c>
      <c r="J3" s="232"/>
      <c r="K3" s="23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subject/>
  <dc:creator>1171</dc:creator>
  <cp:keywords/>
  <dc:description/>
  <cp:lastModifiedBy>PARVEEN</cp:lastModifiedBy>
  <dcterms:created xsi:type="dcterms:W3CDTF">2016-01-05T09:38:22Z</dcterms:created>
  <dcterms:modified xsi:type="dcterms:W3CDTF">2020-10-16T08:29:14Z</dcterms:modified>
  <cp:category/>
  <cp:version/>
  <cp:contentType/>
  <cp:contentStatus/>
</cp:coreProperties>
</file>